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vestesp-my.sharepoint.com/personal/messias_lima_investsp_org_br/Documents/# INVESTE SÃO PAULO #/Credenciamento/"/>
    </mc:Choice>
  </mc:AlternateContent>
  <xr:revisionPtr revIDLastSave="2" documentId="13_ncr:1_{270F76E0-7590-4A7B-B413-4F7C29E14A54}" xr6:coauthVersionLast="47" xr6:coauthVersionMax="47" xr10:uidLastSave="{53F0934C-B334-4858-A0AF-06BFBA097ECB}"/>
  <bookViews>
    <workbookView xWindow="1905" yWindow="1905" windowWidth="21600" windowHeight="11295" tabRatio="885" activeTab="9" xr2:uid="{EA2DDFA7-6770-4541-BC05-5908742AAEF8}"/>
  </bookViews>
  <sheets>
    <sheet name="CUSTOS" sheetId="8" r:id="rId1"/>
    <sheet name="RESUMO" sheetId="14" r:id="rId2"/>
    <sheet name="01 Estudo Prévio" sheetId="11" r:id="rId3"/>
    <sheet name="02 Projeto Básico" sheetId="26" r:id="rId4"/>
    <sheet name="04 OPERACIONAL" sheetId="24" state="hidden" r:id="rId5"/>
    <sheet name="03 Aprovação" sheetId="34" r:id="rId6"/>
    <sheet name="04 Contratação" sheetId="35" r:id="rId7"/>
    <sheet name="05 Fiscalização" sheetId="36" r:id="rId8"/>
    <sheet name="BD" sheetId="21" r:id="rId9"/>
    <sheet name="BDI" sheetId="25" r:id="rId10"/>
    <sheet name="Planilha1" sheetId="2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1123" hidden="1">#REF!</definedName>
    <definedName name="__1234456" hidden="1">#REF!</definedName>
    <definedName name="__123Graph_ASIDECO" hidden="1">#REF!</definedName>
    <definedName name="__123Graph_BSIDECO" hidden="1">#REF!</definedName>
    <definedName name="__123Graph_CSIDECO" hidden="1">#REF!</definedName>
    <definedName name="__123Graph_XSIDECO" hidden="1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Fill" hidden="1">#REF!</definedName>
    <definedName name="_GLB2">#REF!</definedName>
    <definedName name="_i">#REF!</definedName>
    <definedName name="_i_5">#REF!</definedName>
    <definedName name="_i_6">#REF!</definedName>
    <definedName name="_i3">#REF!</definedName>
    <definedName name="_l">#REF!</definedName>
    <definedName name="_l_5">#REF!</definedName>
    <definedName name="_l_6">#REF!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Order1" hidden="1">255</definedName>
    <definedName name="_Order2" hidden="1">255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[1]Regula!$J$36</definedName>
    <definedName name="_s">#REF!</definedName>
    <definedName name="_s_5">#REF!</definedName>
    <definedName name="_s_6">#REF!</definedName>
    <definedName name="_svi2">#REF!</definedName>
    <definedName name="_t">#REF!</definedName>
    <definedName name="_t_5">#REF!</definedName>
    <definedName name="_t_6">#REF!</definedName>
    <definedName name="_TT102">'[2]Relatório_1ª med_'!#REF!</definedName>
    <definedName name="_TT107">'[2]Relatório_1ª med_'!#REF!</definedName>
    <definedName name="_TT121">'[2]Relatório_1ª med_'!#REF!</definedName>
    <definedName name="_TT123">'[2]Relatório_1ª med_'!#REF!</definedName>
    <definedName name="_TT19">'[2]Relatório_1ª med_'!#REF!</definedName>
    <definedName name="_TT20">'[2]Relatório_1ª med_'!#REF!</definedName>
    <definedName name="_TT21">'[2]Relatório_1ª med_'!#REF!</definedName>
    <definedName name="_TT22">'[2]Relatório_1ª med_'!#REF!</definedName>
    <definedName name="_TT26">'[2]Relatório_1ª med_'!#REF!</definedName>
    <definedName name="_TT27">'[2]Relatório_1ª med_'!#REF!</definedName>
    <definedName name="_TT28">'[2]Relatório_1ª med_'!#REF!</definedName>
    <definedName name="_TT30">'[2]Relatório_1ª med_'!#REF!</definedName>
    <definedName name="_TT31">'[2]Relatório_1ª med_'!#REF!</definedName>
    <definedName name="_TT32">'[2]Relatório_1ª med_'!#REF!</definedName>
    <definedName name="_TT33">'[2]Relatório_1ª med_'!#REF!</definedName>
    <definedName name="_TT34">'[2]Relatório_1ª med_'!#REF!</definedName>
    <definedName name="_TT36">'[2]Relatório_1ª med_'!#REF!</definedName>
    <definedName name="_TT37">'[2]Relatório_1ª med_'!#REF!</definedName>
    <definedName name="_TT38">'[2]Relatório_1ª med_'!#REF!</definedName>
    <definedName name="_TT39">'[2]Relatório_1ª med_'!#REF!</definedName>
    <definedName name="_TT40">'[2]Relatório_1ª med_'!#REF!</definedName>
    <definedName name="_TT5">'[2]Relatório_1ª med_'!#REF!</definedName>
    <definedName name="_TT52">'[2]Relatório_1ª med_'!#REF!</definedName>
    <definedName name="_TT53">'[2]Relatório_1ª med_'!#REF!</definedName>
    <definedName name="_TT54">'[2]Relatório_1ª med_'!#REF!</definedName>
    <definedName name="_TT55">'[2]Relatório_1ª med_'!#REF!</definedName>
    <definedName name="_TT6">'[2]Relatório_1ª med_'!#REF!</definedName>
    <definedName name="_TT60">'[2]Relatório_1ª med_'!#REF!</definedName>
    <definedName name="_TT61">'[2]Relatório_1ª med_'!#REF!</definedName>
    <definedName name="_TT69">'[2]Relatório_1ª med_'!#REF!</definedName>
    <definedName name="_TT7">'[2]Relatório_1ª med_'!#REF!</definedName>
    <definedName name="_TT70">'[2]Relatório_1ª med_'!#REF!</definedName>
    <definedName name="_TT71">'[2]Relatório_1ª med_'!#REF!</definedName>
    <definedName name="_TT74">'[2]Relatório_1ª med_'!#REF!</definedName>
    <definedName name="_TT75">'[2]Relatório_1ª med_'!#REF!</definedName>
    <definedName name="_TT76">'[2]Relatório_1ª med_'!#REF!</definedName>
    <definedName name="_TT77">'[2]Relatório_1ª med_'!#REF!</definedName>
    <definedName name="_TT78">'[2]Relatório_1ª med_'!#REF!</definedName>
    <definedName name="_TT79">'[2]Relatório_1ª med_'!#REF!</definedName>
    <definedName name="_TT94">'[2]Relatório_1ª med_'!#REF!</definedName>
    <definedName name="_TT95">'[2]Relatório_1ª med_'!#REF!</definedName>
    <definedName name="_TT97">'[2]Relatório_1ª med_'!#REF!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1_2">#REF!</definedName>
    <definedName name="A1_3">#REF!</definedName>
    <definedName name="A1_4">#REF!</definedName>
    <definedName name="A1_5">#REF!</definedName>
    <definedName name="A1_6">#REF!</definedName>
    <definedName name="AA">#REF!</definedName>
    <definedName name="AA_2">#REF!</definedName>
    <definedName name="AA_3">#REF!</definedName>
    <definedName name="AA_4">#REF!</definedName>
    <definedName name="AA_5">#REF!</definedName>
    <definedName name="AA_6">#REF!</definedName>
    <definedName name="AI">#REF!</definedName>
    <definedName name="anscount" hidden="1">1</definedName>
    <definedName name="ANTIGA">#REF!</definedName>
    <definedName name="ANTIGA_2">#REF!</definedName>
    <definedName name="ANTIGA_3">#REF!</definedName>
    <definedName name="ANTIGA_4">#REF!</definedName>
    <definedName name="ANTIGA_5">#REF!</definedName>
    <definedName name="ANTIGA_6">#REF!</definedName>
    <definedName name="area_base">[1]Base!$U$40</definedName>
    <definedName name="_xlnm.Print_Area" localSheetId="2">'01 Estudo Prévio'!$A$1:$I$26</definedName>
    <definedName name="_xlnm.Print_Area" localSheetId="3">'02 Projeto Básico'!$A$1:$J$26</definedName>
    <definedName name="_xlnm.Print_Area" localSheetId="5">'03 Aprovação'!$A$1:$I$26</definedName>
    <definedName name="_xlnm.Print_Area" localSheetId="6">'04 Contratação'!$A$1:$J$25</definedName>
    <definedName name="_xlnm.Print_Area" localSheetId="4">'04 OPERACIONAL'!$A$1:$M$36</definedName>
    <definedName name="_xlnm.Print_Area" localSheetId="7">'05 Fiscalização'!$A$1:$J$25</definedName>
    <definedName name="_xlnm.Print_Area" localSheetId="0">CUSTOS!$A$1:$E$15</definedName>
    <definedName name="_xlnm.Print_Area" localSheetId="1">RESUMO!$A$1:$B$1</definedName>
    <definedName name="Área_impressão_IM">#REF!</definedName>
    <definedName name="Área_impressão_IM_5">#REF!</definedName>
    <definedName name="Área_impressão_IM_6">#REF!</definedName>
    <definedName name="aux">#REF!</definedName>
    <definedName name="aux_2">#REF!</definedName>
    <definedName name="aux_3">#REF!</definedName>
    <definedName name="aux_4">#REF!</definedName>
    <definedName name="aux_5">#REF!</definedName>
    <definedName name="aux_6">#REF!</definedName>
    <definedName name="auxiliar">#REF!</definedName>
    <definedName name="auxiliar_2">#REF!</definedName>
    <definedName name="auxiliar_3">#REF!</definedName>
    <definedName name="auxiliar_4">#REF!</definedName>
    <definedName name="auxiliar_5">#REF!</definedName>
    <definedName name="auxiliar_6">#REF!</definedName>
    <definedName name="B">#REF!</definedName>
    <definedName name="B_2">#REF!</definedName>
    <definedName name="B_3">#REF!</definedName>
    <definedName name="B_4">#REF!</definedName>
    <definedName name="B_5">#REF!</definedName>
    <definedName name="B_6">#REF!</definedName>
    <definedName name="bdi">#REF!</definedName>
    <definedName name="BDI.">#REF!</definedName>
    <definedName name="BDI._2">#REF!</definedName>
    <definedName name="BDI._3">#REF!</definedName>
    <definedName name="BDI._4">#REF!</definedName>
    <definedName name="BDI._5">#REF!</definedName>
    <definedName name="BDI._6">#REF!</definedName>
    <definedName name="bdi_2">#REF!</definedName>
    <definedName name="bdi_3">#REF!</definedName>
    <definedName name="bdi_4">#REF!</definedName>
    <definedName name="bdi_5">#REF!</definedName>
    <definedName name="bdi_6">#REF!</definedName>
    <definedName name="Bomba_putzmeister">#REF!</definedName>
    <definedName name="Bomba_putzmeister_2">#REF!</definedName>
    <definedName name="Bomba_putzmeister_3">#REF!</definedName>
    <definedName name="Bomba_putzmeister_4">#REF!</definedName>
    <definedName name="Bomba_putzmeister_5">#REF!</definedName>
    <definedName name="Bomba_putzmeister_6">#REF!</definedName>
    <definedName name="cab_cortes">#REF!</definedName>
    <definedName name="cab_dmt">#REF!</definedName>
    <definedName name="cab_limpeza">#REF!</definedName>
    <definedName name="cabmeio">#REF!</definedName>
    <definedName name="codigo">#REF!</definedName>
    <definedName name="Código">#REF!</definedName>
    <definedName name="Código.">#REF!</definedName>
    <definedName name="Código._2">#REF!</definedName>
    <definedName name="Código._3">#REF!</definedName>
    <definedName name="Código._4">#REF!</definedName>
    <definedName name="Código._5">#REF!</definedName>
    <definedName name="Código._6">#REF!</definedName>
    <definedName name="Código_2">#REF!</definedName>
    <definedName name="Código_3">#REF!</definedName>
    <definedName name="Código_4">#REF!</definedName>
    <definedName name="Código_5">#REF!</definedName>
    <definedName name="Código_6">#REF!</definedName>
    <definedName name="COM010201_4">#REF!</definedName>
    <definedName name="COM010201_5">#REF!</definedName>
    <definedName name="COM010201_6">#REF!</definedName>
    <definedName name="COM010202_4">#REF!</definedName>
    <definedName name="COM010202_5">#REF!</definedName>
    <definedName name="COM010202_6">#REF!</definedName>
    <definedName name="COM010205_4">#REF!</definedName>
    <definedName name="COM010205_5">#REF!</definedName>
    <definedName name="COM010205_6">#REF!</definedName>
    <definedName name="COM010206_4">#REF!</definedName>
    <definedName name="COM010206_5">#REF!</definedName>
    <definedName name="COM010206_6">#REF!</definedName>
    <definedName name="COM010210_4">#REF!</definedName>
    <definedName name="COM010210_5">#REF!</definedName>
    <definedName name="COM010210_6">#REF!</definedName>
    <definedName name="COM010301_4">#REF!</definedName>
    <definedName name="COM010301_5">#REF!</definedName>
    <definedName name="COM010301_6">#REF!</definedName>
    <definedName name="COM010401_4">#REF!</definedName>
    <definedName name="COM010401_5">#REF!</definedName>
    <definedName name="COM010401_6">#REF!</definedName>
    <definedName name="COM010402_4">#REF!</definedName>
    <definedName name="COM010402_5">#REF!</definedName>
    <definedName name="COM010402_6">#REF!</definedName>
    <definedName name="COM010407_4">#REF!</definedName>
    <definedName name="COM010407_5">#REF!</definedName>
    <definedName name="COM010407_6">#REF!</definedName>
    <definedName name="COM010413_4">#REF!</definedName>
    <definedName name="COM010413_5">#REF!</definedName>
    <definedName name="COM010413_6">#REF!</definedName>
    <definedName name="COM010501_4">#REF!</definedName>
    <definedName name="COM010501_5">#REF!</definedName>
    <definedName name="COM010501_6">#REF!</definedName>
    <definedName name="COM010503_4">#REF!</definedName>
    <definedName name="COM010503_5">#REF!</definedName>
    <definedName name="COM010503_6">#REF!</definedName>
    <definedName name="COM010505_4">#REF!</definedName>
    <definedName name="COM010505_5">#REF!</definedName>
    <definedName name="COM010505_6">#REF!</definedName>
    <definedName name="COM010509_4">#REF!</definedName>
    <definedName name="COM010509_5">#REF!</definedName>
    <definedName name="COM010509_6">#REF!</definedName>
    <definedName name="COM010512_4">#REF!</definedName>
    <definedName name="COM010512_5">#REF!</definedName>
    <definedName name="COM010512_6">#REF!</definedName>
    <definedName name="COM010518_4">#REF!</definedName>
    <definedName name="COM010518_5">#REF!</definedName>
    <definedName name="COM010518_6">#REF!</definedName>
    <definedName name="COM010519_4">#REF!</definedName>
    <definedName name="COM010519_5">#REF!</definedName>
    <definedName name="COM010519_6">#REF!</definedName>
    <definedName name="COM010521_4">#REF!</definedName>
    <definedName name="COM010521_5">#REF!</definedName>
    <definedName name="COM010521_6">#REF!</definedName>
    <definedName name="COM010523_4">#REF!</definedName>
    <definedName name="COM010523_5">#REF!</definedName>
    <definedName name="COM010523_6">#REF!</definedName>
    <definedName name="COM010532_4">#REF!</definedName>
    <definedName name="COM010532_5">#REF!</definedName>
    <definedName name="COM010532_6">#REF!</definedName>
    <definedName name="COM010533_4">#REF!</definedName>
    <definedName name="COM010533_5">#REF!</definedName>
    <definedName name="COM010533_6">#REF!</definedName>
    <definedName name="COM010536_4">#REF!</definedName>
    <definedName name="COM010536_5">#REF!</definedName>
    <definedName name="COM010536_6">#REF!</definedName>
    <definedName name="COM010701_4">#REF!</definedName>
    <definedName name="COM010701_5">#REF!</definedName>
    <definedName name="COM010701_6">#REF!</definedName>
    <definedName name="COM010703_4">#REF!</definedName>
    <definedName name="COM010703_5">#REF!</definedName>
    <definedName name="COM010703_6">#REF!</definedName>
    <definedName name="COM010705_4">#REF!</definedName>
    <definedName name="COM010705_5">#REF!</definedName>
    <definedName name="COM010705_6">#REF!</definedName>
    <definedName name="COM010708_4">#REF!</definedName>
    <definedName name="COM010708_5">#REF!</definedName>
    <definedName name="COM010708_6">#REF!</definedName>
    <definedName name="COM010710_4">#REF!</definedName>
    <definedName name="COM010710_5">#REF!</definedName>
    <definedName name="COM010710_6">#REF!</definedName>
    <definedName name="COM010712_4">#REF!</definedName>
    <definedName name="COM010712_5">#REF!</definedName>
    <definedName name="COM010712_6">#REF!</definedName>
    <definedName name="COM010717_4">#REF!</definedName>
    <definedName name="COM010717_5">#REF!</definedName>
    <definedName name="COM010717_6">#REF!</definedName>
    <definedName name="COM010718_4">#REF!</definedName>
    <definedName name="COM010718_5">#REF!</definedName>
    <definedName name="COM010718_6">#REF!</definedName>
    <definedName name="COM020201_4">#REF!</definedName>
    <definedName name="COM020201_5">#REF!</definedName>
    <definedName name="COM020201_6">#REF!</definedName>
    <definedName name="COM020205_4">#REF!</definedName>
    <definedName name="COM020205_5">#REF!</definedName>
    <definedName name="COM020205_6">#REF!</definedName>
    <definedName name="COM020211_4">#REF!</definedName>
    <definedName name="COM020211_5">#REF!</definedName>
    <definedName name="COM020211_6">#REF!</definedName>
    <definedName name="COM020217_4">#REF!</definedName>
    <definedName name="COM020217_5">#REF!</definedName>
    <definedName name="COM020217_6">#REF!</definedName>
    <definedName name="COM030102_4">#REF!</definedName>
    <definedName name="COM030102_5">#REF!</definedName>
    <definedName name="COM030102_6">#REF!</definedName>
    <definedName name="COM030201_4">#REF!</definedName>
    <definedName name="COM030201_5">#REF!</definedName>
    <definedName name="COM030201_6">#REF!</definedName>
    <definedName name="COM030303_4">#REF!</definedName>
    <definedName name="COM030303_5">#REF!</definedName>
    <definedName name="COM030303_6">#REF!</definedName>
    <definedName name="COM030317_4">#REF!</definedName>
    <definedName name="COM030317_5">#REF!</definedName>
    <definedName name="COM030317_6">#REF!</definedName>
    <definedName name="COM040101_4">#REF!</definedName>
    <definedName name="COM040101_5">#REF!</definedName>
    <definedName name="COM040101_6">#REF!</definedName>
    <definedName name="COM040202_4">#REF!</definedName>
    <definedName name="COM040202_5">#REF!</definedName>
    <definedName name="COM040202_6">#REF!</definedName>
    <definedName name="COM050103_4">#REF!</definedName>
    <definedName name="COM050103_5">#REF!</definedName>
    <definedName name="COM050103_6">#REF!</definedName>
    <definedName name="COM050207_4">#REF!</definedName>
    <definedName name="COM050207_5">#REF!</definedName>
    <definedName name="COM050207_6">#REF!</definedName>
    <definedName name="COM060101_4">#REF!</definedName>
    <definedName name="COM060101_5">#REF!</definedName>
    <definedName name="COM060101_6">#REF!</definedName>
    <definedName name="COM080101_4">#REF!</definedName>
    <definedName name="COM080101_5">#REF!</definedName>
    <definedName name="COM080101_6">#REF!</definedName>
    <definedName name="COM080310_4">#REF!</definedName>
    <definedName name="COM080310_5">#REF!</definedName>
    <definedName name="COM080310_6">#REF!</definedName>
    <definedName name="COM090101_4">#REF!</definedName>
    <definedName name="COM090101_5">#REF!</definedName>
    <definedName name="COM090101_6">#REF!</definedName>
    <definedName name="COM100302_4">#REF!</definedName>
    <definedName name="COM100302_5">#REF!</definedName>
    <definedName name="COM100302_6">#REF!</definedName>
    <definedName name="COM110101_4">#REF!</definedName>
    <definedName name="COM110101_5">#REF!</definedName>
    <definedName name="COM110101_6">#REF!</definedName>
    <definedName name="COM110104_4">#REF!</definedName>
    <definedName name="COM110104_5">#REF!</definedName>
    <definedName name="COM110104_6">#REF!</definedName>
    <definedName name="COM110107_4">#REF!</definedName>
    <definedName name="COM110107_5">#REF!</definedName>
    <definedName name="COM110107_6">#REF!</definedName>
    <definedName name="COM120101_4">#REF!</definedName>
    <definedName name="COM120101_5">#REF!</definedName>
    <definedName name="COM120101_6">#REF!</definedName>
    <definedName name="COM120105_4">#REF!</definedName>
    <definedName name="COM120105_5">#REF!</definedName>
    <definedName name="COM120105_6">#REF!</definedName>
    <definedName name="COM120106_4">#REF!</definedName>
    <definedName name="COM120106_5">#REF!</definedName>
    <definedName name="COM120106_6">#REF!</definedName>
    <definedName name="COM120107_4">#REF!</definedName>
    <definedName name="COM120107_5">#REF!</definedName>
    <definedName name="COM120107_6">#REF!</definedName>
    <definedName name="COM120110_4">#REF!</definedName>
    <definedName name="COM120110_5">#REF!</definedName>
    <definedName name="COM120110_6">#REF!</definedName>
    <definedName name="COM120150_4">#REF!</definedName>
    <definedName name="COM120150_5">#REF!</definedName>
    <definedName name="COM120150_6">#REF!</definedName>
    <definedName name="COM130101_4">#REF!</definedName>
    <definedName name="COM130101_5">#REF!</definedName>
    <definedName name="COM130101_6">#REF!</definedName>
    <definedName name="COM130103_4">#REF!</definedName>
    <definedName name="COM130103_5">#REF!</definedName>
    <definedName name="COM130103_6">#REF!</definedName>
    <definedName name="COM130304_4">#REF!</definedName>
    <definedName name="COM130304_5">#REF!</definedName>
    <definedName name="COM130304_6">#REF!</definedName>
    <definedName name="COM130401_4">#REF!</definedName>
    <definedName name="COM130401_5">#REF!</definedName>
    <definedName name="COM130401_6">#REF!</definedName>
    <definedName name="COM140102_4">#REF!</definedName>
    <definedName name="COM140102_5">#REF!</definedName>
    <definedName name="COM140102_6">#REF!</definedName>
    <definedName name="COM140109_4">#REF!</definedName>
    <definedName name="COM140109_5">#REF!</definedName>
    <definedName name="COM140109_6">#REF!</definedName>
    <definedName name="COM140113_4">#REF!</definedName>
    <definedName name="COM140113_5">#REF!</definedName>
    <definedName name="COM140113_6">#REF!</definedName>
    <definedName name="COM140122_4">#REF!</definedName>
    <definedName name="COM140122_5">#REF!</definedName>
    <definedName name="COM140122_6">#REF!</definedName>
    <definedName name="COM140126_4">#REF!</definedName>
    <definedName name="COM140126_5">#REF!</definedName>
    <definedName name="COM140126_6">#REF!</definedName>
    <definedName name="COM140129_4">#REF!</definedName>
    <definedName name="COM140129_5">#REF!</definedName>
    <definedName name="COM140129_6">#REF!</definedName>
    <definedName name="COM140135_4">#REF!</definedName>
    <definedName name="COM140135_5">#REF!</definedName>
    <definedName name="COM140135_6">#REF!</definedName>
    <definedName name="COM140143_4">#REF!</definedName>
    <definedName name="COM140143_5">#REF!</definedName>
    <definedName name="COM140143_6">#REF!</definedName>
    <definedName name="COM140145_4">#REF!</definedName>
    <definedName name="COM140145_5">#REF!</definedName>
    <definedName name="COM140145_6">#REF!</definedName>
    <definedName name="COM150130_4">#REF!</definedName>
    <definedName name="COM150130_5">#REF!</definedName>
    <definedName name="COM150130_6">#REF!</definedName>
    <definedName name="COM170101_4">#REF!</definedName>
    <definedName name="COM170101_5">#REF!</definedName>
    <definedName name="COM170101_6">#REF!</definedName>
    <definedName name="COM170102_4">#REF!</definedName>
    <definedName name="COM170102_5">#REF!</definedName>
    <definedName name="COM170102_6">#REF!</definedName>
    <definedName name="COM170103_4">#REF!</definedName>
    <definedName name="COM170103_5">#REF!</definedName>
    <definedName name="COM170103_6">#REF!</definedName>
    <definedName name="corte">#REF!</definedName>
    <definedName name="corte_2">#REF!</definedName>
    <definedName name="corte_3">#REF!</definedName>
    <definedName name="corte_4">#REF!</definedName>
    <definedName name="corte_5">#REF!</definedName>
    <definedName name="corte_6">#REF!</definedName>
    <definedName name="data">#REF!</definedName>
    <definedName name="datasource">#REF!</definedName>
    <definedName name="datasource_5">#REF!</definedName>
    <definedName name="datasource_6">#REF!</definedName>
    <definedName name="densidade_cap">#REF!</definedName>
    <definedName name="DES">#REF!</definedName>
    <definedName name="DES_4">#REF!</definedName>
    <definedName name="DES_5">#REF!</definedName>
    <definedName name="DES_6">#REF!</definedName>
    <definedName name="DMT.BF">[3]Assumptions!$G$6</definedName>
    <definedName name="DMT.BFE">[3]Assumptions!$G$7</definedName>
    <definedName name="DMT.CA">[3]Assumptions!$G$8</definedName>
    <definedName name="DMT.JA">[3]Assumptions!$G$9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.DEM">[3]Assumptions!$G$17</definedName>
    <definedName name="EMP.S1C">[3]Assumptions!$G$16</definedName>
    <definedName name="EMP.SM">[3]Assumptions!$G$14</definedName>
    <definedName name="EMP.SV">[3]Assumptions!$G$15</definedName>
    <definedName name="Empolamento">#REF!</definedName>
    <definedName name="eprd_cod">#REF!</definedName>
    <definedName name="eprd_cod_5">#REF!</definedName>
    <definedName name="eprd_cod_6">#REF!</definedName>
    <definedName name="EPVT">#REF!</definedName>
    <definedName name="EPVT_2">#REF!</definedName>
    <definedName name="EPVT_3">#REF!</definedName>
    <definedName name="EPVT_4">#REF!</definedName>
    <definedName name="EPVT_5">#REF!</definedName>
    <definedName name="EPVT_6">#REF!</definedName>
    <definedName name="EQPTO">#REF!</definedName>
    <definedName name="EQPTO_2">#REF!</definedName>
    <definedName name="EQPTO_3">#REF!</definedName>
    <definedName name="EQPTO_4">#REF!</definedName>
    <definedName name="EQPTO_5">#REF!</definedName>
    <definedName name="EQPTO_6">#REF!</definedName>
    <definedName name="est">#REF!</definedName>
    <definedName name="est_2">#REF!</definedName>
    <definedName name="est_3">#REF!</definedName>
    <definedName name="est_4">#REF!</definedName>
    <definedName name="est_5">#REF!</definedName>
    <definedName name="est_6">#REF!</definedName>
    <definedName name="Excel_BuiltIn_Print_Area">#REF!</definedName>
    <definedName name="Excel_BuiltIn_Print_Area_4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">#REF!</definedName>
    <definedName name="FINAL_2">#REF!</definedName>
    <definedName name="FINAL_3">#REF!</definedName>
    <definedName name="FINAL_4">#REF!</definedName>
    <definedName name="FINAL_5">#REF!</definedName>
    <definedName name="FINAL_6">#REF!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g">#REF!</definedName>
    <definedName name="gg_2">#REF!</definedName>
    <definedName name="gg_3">#REF!</definedName>
    <definedName name="gg_4">#REF!</definedName>
    <definedName name="gg_5">#REF!</definedName>
    <definedName name="gg_6">#REF!</definedName>
    <definedName name="gipl_cod">#REF!</definedName>
    <definedName name="gipl_cod_5">#REF!</definedName>
    <definedName name="gipl_cod_6">#REF!</definedName>
    <definedName name="GLB2_2">#REF!</definedName>
    <definedName name="GLB2_3">#REF!</definedName>
    <definedName name="GLB2_4">#REF!</definedName>
    <definedName name="GLB2_5">#REF!</definedName>
    <definedName name="GLB2_6">#REF!</definedName>
    <definedName name="grt">#REF!</definedName>
    <definedName name="grt_2">#REF!</definedName>
    <definedName name="grt_3">#REF!</definedName>
    <definedName name="grt_4">#REF!</definedName>
    <definedName name="grt_5">#REF!</definedName>
    <definedName name="grt_6">#REF!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3_2">#REF!</definedName>
    <definedName name="i3_3">#REF!</definedName>
    <definedName name="i3_4">#REF!</definedName>
    <definedName name="i3_5">#REF!</definedName>
    <definedName name="i3_6">#REF!</definedName>
    <definedName name="inf">'[4]Orçamento Global'!$D$38</definedName>
    <definedName name="insumos">#REF!</definedName>
    <definedName name="insumos_2">#REF!</definedName>
    <definedName name="insumos_3">#REF!</definedName>
    <definedName name="insumos_4">#REF!</definedName>
    <definedName name="insumos_5">#REF!</definedName>
    <definedName name="insumos_6">#REF!</definedName>
    <definedName name="ITEM">#REF!</definedName>
    <definedName name="ITEM_2">#REF!</definedName>
    <definedName name="ITEM_3">#REF!</definedName>
    <definedName name="ITEM_4">#REF!</definedName>
    <definedName name="ITEM_5">#REF!</definedName>
    <definedName name="ITEM_6">#REF!</definedName>
    <definedName name="item1">[5]Plan1!$J$13</definedName>
    <definedName name="item1_2">[5]Plan1!$J$13</definedName>
    <definedName name="item1_3">[5]Plan1!$J$13</definedName>
    <definedName name="item1_4">[6]Plan1!$J$13</definedName>
    <definedName name="item1_5">[6]Plan1!$J$13</definedName>
    <definedName name="item1_6">[6]Plan1!$J$13</definedName>
    <definedName name="item10">[5]Plan1!#REF!</definedName>
    <definedName name="item10_2">[5]Plan1!#REF!</definedName>
    <definedName name="item10_3">[5]Plan1!#REF!</definedName>
    <definedName name="item10_4">[6]Plan1!#REF!</definedName>
    <definedName name="item10_5">[6]Plan1!#REF!</definedName>
    <definedName name="item10_6">[6]Plan1!#REF!</definedName>
    <definedName name="item11">[5]Plan1!#REF!</definedName>
    <definedName name="item11_2">[5]Plan1!#REF!</definedName>
    <definedName name="item11_3">[5]Plan1!#REF!</definedName>
    <definedName name="item11_4">[6]Plan1!#REF!</definedName>
    <definedName name="item11_5">[6]Plan1!#REF!</definedName>
    <definedName name="item11_6">[6]Plan1!#REF!</definedName>
    <definedName name="item12">[5]Plan1!$J$105</definedName>
    <definedName name="item12_2">[5]Plan1!$J$105</definedName>
    <definedName name="item12_3">[5]Plan1!$J$105</definedName>
    <definedName name="item12_4">[6]Plan1!$J$105</definedName>
    <definedName name="item12_5">[6]Plan1!$J$105</definedName>
    <definedName name="item12_6">[6]Plan1!$J$105</definedName>
    <definedName name="item13">[5]Plan1!#REF!</definedName>
    <definedName name="item13_2">[5]Plan1!#REF!</definedName>
    <definedName name="item13_3">[5]Plan1!#REF!</definedName>
    <definedName name="item13_4">[6]Plan1!#REF!</definedName>
    <definedName name="item13_5">[6]Plan1!#REF!</definedName>
    <definedName name="item13_6">[6]Plan1!#REF!</definedName>
    <definedName name="item14">[5]Plan1!$J$130</definedName>
    <definedName name="item14_2">[5]Plan1!$J$130</definedName>
    <definedName name="item14_3">[5]Plan1!$J$130</definedName>
    <definedName name="item14_4">[6]Plan1!$J$130</definedName>
    <definedName name="item14_5">[6]Plan1!$J$130</definedName>
    <definedName name="item14_6">[6]Plan1!$J$130</definedName>
    <definedName name="item15">[5]Plan1!$J$137</definedName>
    <definedName name="item15_2">[5]Plan1!$J$137</definedName>
    <definedName name="item15_3">[5]Plan1!$J$137</definedName>
    <definedName name="item15_4">[6]Plan1!$J$137</definedName>
    <definedName name="item15_5">[6]Plan1!$J$137</definedName>
    <definedName name="item15_6">[6]Plan1!$J$137</definedName>
    <definedName name="item16">[5]Plan1!$J$141</definedName>
    <definedName name="item16_2">[5]Plan1!$J$141</definedName>
    <definedName name="item16_3">[5]Plan1!$J$141</definedName>
    <definedName name="item16_4">[6]Plan1!$J$141</definedName>
    <definedName name="item16_5">[6]Plan1!$J$141</definedName>
    <definedName name="item16_6">[6]Plan1!$J$141</definedName>
    <definedName name="item17">[5]Plan1!$J$146</definedName>
    <definedName name="item17_2">[5]Plan1!$J$146</definedName>
    <definedName name="item17_3">[5]Plan1!$J$146</definedName>
    <definedName name="item17_4">[6]Plan1!$J$146</definedName>
    <definedName name="item17_5">[6]Plan1!$J$146</definedName>
    <definedName name="item17_6">[6]Plan1!$J$146</definedName>
    <definedName name="item2">[5]Plan1!#REF!</definedName>
    <definedName name="item2_2">[5]Plan1!#REF!</definedName>
    <definedName name="item2_3">[5]Plan1!#REF!</definedName>
    <definedName name="item2_4">[6]Plan1!#REF!</definedName>
    <definedName name="item2_5">[6]Plan1!#REF!</definedName>
    <definedName name="item2_6">[6]Plan1!#REF!</definedName>
    <definedName name="item3">[5]Plan1!$J$30</definedName>
    <definedName name="item3_2">[5]Plan1!$J$30</definedName>
    <definedName name="item3_3">[5]Plan1!$J$30</definedName>
    <definedName name="item3_4">[6]Plan1!$J$30</definedName>
    <definedName name="item3_5">[6]Plan1!$J$30</definedName>
    <definedName name="item3_6">[6]Plan1!$J$30</definedName>
    <definedName name="item4">[5]Plan1!$J$39</definedName>
    <definedName name="item4_2">[5]Plan1!$J$39</definedName>
    <definedName name="item4_3">[5]Plan1!$J$39</definedName>
    <definedName name="item4_4">[6]Plan1!$J$39</definedName>
    <definedName name="item4_5">[6]Plan1!$J$39</definedName>
    <definedName name="item4_6">[6]Plan1!$J$39</definedName>
    <definedName name="item5">[5]Plan1!#REF!</definedName>
    <definedName name="item5_2">[5]Plan1!#REF!</definedName>
    <definedName name="item5_3">[5]Plan1!#REF!</definedName>
    <definedName name="item5_4">[6]Plan1!#REF!</definedName>
    <definedName name="item5_5">[6]Plan1!#REF!</definedName>
    <definedName name="item5_6">[6]Plan1!#REF!</definedName>
    <definedName name="item6">[5]Plan1!#REF!</definedName>
    <definedName name="item6_2">[5]Plan1!#REF!</definedName>
    <definedName name="item6_3">[5]Plan1!#REF!</definedName>
    <definedName name="item6_4">[6]Plan1!#REF!</definedName>
    <definedName name="item6_5">[6]Plan1!#REF!</definedName>
    <definedName name="item6_6">[6]Plan1!#REF!</definedName>
    <definedName name="item7">[5]Plan1!$J$53</definedName>
    <definedName name="item7_2">[5]Plan1!$J$53</definedName>
    <definedName name="item7_3">[5]Plan1!$J$53</definedName>
    <definedName name="item7_4">[6]Plan1!$J$53</definedName>
    <definedName name="item7_5">[6]Plan1!$J$53</definedName>
    <definedName name="item7_6">[6]Plan1!$J$53</definedName>
    <definedName name="item8">[5]Plan1!$J$81</definedName>
    <definedName name="item8_2">[5]Plan1!$J$81</definedName>
    <definedName name="item8_3">[5]Plan1!$J$81</definedName>
    <definedName name="item8_4">[6]Plan1!$J$81</definedName>
    <definedName name="item8_5">[6]Plan1!$J$81</definedName>
    <definedName name="item8_6">[6]Plan1!$J$81</definedName>
    <definedName name="item9">[5]Plan1!#REF!</definedName>
    <definedName name="item9_2">[5]Plan1!#REF!</definedName>
    <definedName name="item9_3">[5]Plan1!#REF!</definedName>
    <definedName name="item9_4">[6]Plan1!#REF!</definedName>
    <definedName name="item9_5">[6]Plan1!#REF!</definedName>
    <definedName name="item9_6">[6]Plan1!#REF!</definedName>
    <definedName name="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oae">#REF!</definedName>
    <definedName name="kpavi">#REF!</definedName>
    <definedName name="kterra">#REF!</definedName>
    <definedName name="LEIS">#REF!</definedName>
    <definedName name="LEIS_4">#REF!</definedName>
    <definedName name="LEIS_5">#REF!</definedName>
    <definedName name="LEIS_6">#REF!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ACROS">#REF!</definedName>
    <definedName name="MACROS_5">#REF!</definedName>
    <definedName name="MACROS_6">#REF!</definedName>
    <definedName name="MAO010201_4">#REF!</definedName>
    <definedName name="MAO010201_5">#REF!</definedName>
    <definedName name="MAO010201_6">#REF!</definedName>
    <definedName name="MAO010202_4">#REF!</definedName>
    <definedName name="MAO010202_5">#REF!</definedName>
    <definedName name="MAO010202_6">#REF!</definedName>
    <definedName name="MAO010205_4">#REF!</definedName>
    <definedName name="MAO010205_5">#REF!</definedName>
    <definedName name="MAO010205_6">#REF!</definedName>
    <definedName name="MAO010206_4">#REF!</definedName>
    <definedName name="MAO010206_5">#REF!</definedName>
    <definedName name="MAO010206_6">#REF!</definedName>
    <definedName name="MAO010210_4">#REF!</definedName>
    <definedName name="MAO010210_5">#REF!</definedName>
    <definedName name="MAO010210_6">#REF!</definedName>
    <definedName name="MAO010401_4">#REF!</definedName>
    <definedName name="MAO010401_5">#REF!</definedName>
    <definedName name="MAO010401_6">#REF!</definedName>
    <definedName name="MAO010402_4">#REF!</definedName>
    <definedName name="MAO010402_5">#REF!</definedName>
    <definedName name="MAO010402_6">#REF!</definedName>
    <definedName name="MAO010407_4">#REF!</definedName>
    <definedName name="MAO010407_5">#REF!</definedName>
    <definedName name="MAO010407_6">#REF!</definedName>
    <definedName name="MAO010413_4">#REF!</definedName>
    <definedName name="MAO010413_5">#REF!</definedName>
    <definedName name="MAO010413_6">#REF!</definedName>
    <definedName name="MAO010501_4">#REF!</definedName>
    <definedName name="MAO010501_5">#REF!</definedName>
    <definedName name="MAO010501_6">#REF!</definedName>
    <definedName name="MAO010503_4">#REF!</definedName>
    <definedName name="MAO010503_5">#REF!</definedName>
    <definedName name="MAO010503_6">#REF!</definedName>
    <definedName name="MAO010505_4">#REF!</definedName>
    <definedName name="MAO010505_5">#REF!</definedName>
    <definedName name="MAO010505_6">#REF!</definedName>
    <definedName name="MAO010509_4">#REF!</definedName>
    <definedName name="MAO010509_5">#REF!</definedName>
    <definedName name="MAO010509_6">#REF!</definedName>
    <definedName name="MAO010512_4">#REF!</definedName>
    <definedName name="MAO010512_5">#REF!</definedName>
    <definedName name="MAO010512_6">#REF!</definedName>
    <definedName name="MAO010518_4">#REF!</definedName>
    <definedName name="MAO010518_5">#REF!</definedName>
    <definedName name="MAO010518_6">#REF!</definedName>
    <definedName name="MAO010519_4">#REF!</definedName>
    <definedName name="MAO010519_5">#REF!</definedName>
    <definedName name="MAO010519_6">#REF!</definedName>
    <definedName name="MAO010521_4">#REF!</definedName>
    <definedName name="MAO010521_5">#REF!</definedName>
    <definedName name="MAO010521_6">#REF!</definedName>
    <definedName name="MAO010523_4">#REF!</definedName>
    <definedName name="MAO010523_5">#REF!</definedName>
    <definedName name="MAO010523_6">#REF!</definedName>
    <definedName name="MAO010532_4">#REF!</definedName>
    <definedName name="MAO010532_5">#REF!</definedName>
    <definedName name="MAO010532_6">#REF!</definedName>
    <definedName name="MAO010533_4">#REF!</definedName>
    <definedName name="MAO010533_5">#REF!</definedName>
    <definedName name="MAO010533_6">#REF!</definedName>
    <definedName name="MAO010536_4">#REF!</definedName>
    <definedName name="MAO010536_5">#REF!</definedName>
    <definedName name="MAO010536_6">#REF!</definedName>
    <definedName name="MAO010701_4">#REF!</definedName>
    <definedName name="MAO010701_5">#REF!</definedName>
    <definedName name="MAO010701_6">#REF!</definedName>
    <definedName name="MAO010703_4">#REF!</definedName>
    <definedName name="MAO010703_5">#REF!</definedName>
    <definedName name="MAO010703_6">#REF!</definedName>
    <definedName name="MAO010705_4">#REF!</definedName>
    <definedName name="MAO010705_5">#REF!</definedName>
    <definedName name="MAO010705_6">#REF!</definedName>
    <definedName name="MAO010708_4">#REF!</definedName>
    <definedName name="MAO010708_5">#REF!</definedName>
    <definedName name="MAO010708_6">#REF!</definedName>
    <definedName name="MAO010710_4">#REF!</definedName>
    <definedName name="MAO010710_5">#REF!</definedName>
    <definedName name="MAO010710_6">#REF!</definedName>
    <definedName name="MAO010712_4">#REF!</definedName>
    <definedName name="MAO010712_5">#REF!</definedName>
    <definedName name="MAO010712_6">#REF!</definedName>
    <definedName name="MAO010717_4">#REF!</definedName>
    <definedName name="MAO010717_5">#REF!</definedName>
    <definedName name="MAO010717_6">#REF!</definedName>
    <definedName name="MAO020201_4">#REF!</definedName>
    <definedName name="MAO020201_5">#REF!</definedName>
    <definedName name="MAO020201_6">#REF!</definedName>
    <definedName name="MAO020205_4">#REF!</definedName>
    <definedName name="MAO020205_5">#REF!</definedName>
    <definedName name="MAO020205_6">#REF!</definedName>
    <definedName name="MAO020211_4">#REF!</definedName>
    <definedName name="MAO020211_5">#REF!</definedName>
    <definedName name="MAO020211_6">#REF!</definedName>
    <definedName name="MAO020217_4">#REF!</definedName>
    <definedName name="MAO020217_5">#REF!</definedName>
    <definedName name="MAO020217_6">#REF!</definedName>
    <definedName name="MAO030102_4">#REF!</definedName>
    <definedName name="MAO030102_5">#REF!</definedName>
    <definedName name="MAO030102_6">#REF!</definedName>
    <definedName name="MAO030201_4">#REF!</definedName>
    <definedName name="MAO030201_5">#REF!</definedName>
    <definedName name="MAO030201_6">#REF!</definedName>
    <definedName name="MAO030303_4">#REF!</definedName>
    <definedName name="MAO030303_5">#REF!</definedName>
    <definedName name="MAO030303_6">#REF!</definedName>
    <definedName name="MAO030317_4">#REF!</definedName>
    <definedName name="MAO030317_5">#REF!</definedName>
    <definedName name="MAO030317_6">#REF!</definedName>
    <definedName name="MAO040101_4">#REF!</definedName>
    <definedName name="MAO040101_5">#REF!</definedName>
    <definedName name="MAO040101_6">#REF!</definedName>
    <definedName name="MAO040202_4">#REF!</definedName>
    <definedName name="MAO040202_5">#REF!</definedName>
    <definedName name="MAO040202_6">#REF!</definedName>
    <definedName name="MAO050103_4">#REF!</definedName>
    <definedName name="MAO050103_5">#REF!</definedName>
    <definedName name="MAO050103_6">#REF!</definedName>
    <definedName name="MAO050207_4">#REF!</definedName>
    <definedName name="MAO050207_5">#REF!</definedName>
    <definedName name="MAO050207_6">#REF!</definedName>
    <definedName name="MAO060101_4">#REF!</definedName>
    <definedName name="MAO060101_5">#REF!</definedName>
    <definedName name="MAO060101_6">#REF!</definedName>
    <definedName name="MAO080310_4">#REF!</definedName>
    <definedName name="MAO080310_5">#REF!</definedName>
    <definedName name="MAO080310_6">#REF!</definedName>
    <definedName name="MAO090101_4">#REF!</definedName>
    <definedName name="MAO090101_5">#REF!</definedName>
    <definedName name="MAO090101_6">#REF!</definedName>
    <definedName name="MAO110101_4">#REF!</definedName>
    <definedName name="MAO110101_5">#REF!</definedName>
    <definedName name="MAO110101_6">#REF!</definedName>
    <definedName name="MAO110104_4">#REF!</definedName>
    <definedName name="MAO110104_5">#REF!</definedName>
    <definedName name="MAO110104_6">#REF!</definedName>
    <definedName name="MAO110107_4">#REF!</definedName>
    <definedName name="MAO110107_5">#REF!</definedName>
    <definedName name="MAO110107_6">#REF!</definedName>
    <definedName name="MAO120101_4">#REF!</definedName>
    <definedName name="MAO120101_5">#REF!</definedName>
    <definedName name="MAO120101_6">#REF!</definedName>
    <definedName name="MAO120105_4">#REF!</definedName>
    <definedName name="MAO120105_5">#REF!</definedName>
    <definedName name="MAO120105_6">#REF!</definedName>
    <definedName name="MAO120106_4">#REF!</definedName>
    <definedName name="MAO120106_5">#REF!</definedName>
    <definedName name="MAO120106_6">#REF!</definedName>
    <definedName name="MAO120107_4">#REF!</definedName>
    <definedName name="MAO120107_5">#REF!</definedName>
    <definedName name="MAO120107_6">#REF!</definedName>
    <definedName name="MAO120110_4">#REF!</definedName>
    <definedName name="MAO120110_5">#REF!</definedName>
    <definedName name="MAO120110_6">#REF!</definedName>
    <definedName name="MAO120150_4">#REF!</definedName>
    <definedName name="MAO120150_5">#REF!</definedName>
    <definedName name="MAO120150_6">#REF!</definedName>
    <definedName name="MAO130101_4">#REF!</definedName>
    <definedName name="MAO130101_5">#REF!</definedName>
    <definedName name="MAO130101_6">#REF!</definedName>
    <definedName name="MAO130103_4">#REF!</definedName>
    <definedName name="MAO130103_5">#REF!</definedName>
    <definedName name="MAO130103_6">#REF!</definedName>
    <definedName name="MAO130304_4">#REF!</definedName>
    <definedName name="MAO130304_5">#REF!</definedName>
    <definedName name="MAO130304_6">#REF!</definedName>
    <definedName name="MAO130401_4">#REF!</definedName>
    <definedName name="MAO130401_5">#REF!</definedName>
    <definedName name="MAO130401_6">#REF!</definedName>
    <definedName name="MAO140102_4">#REF!</definedName>
    <definedName name="MAO140102_5">#REF!</definedName>
    <definedName name="MAO140102_6">#REF!</definedName>
    <definedName name="MAO140109_4">#REF!</definedName>
    <definedName name="MAO140109_5">#REF!</definedName>
    <definedName name="MAO140109_6">#REF!</definedName>
    <definedName name="MAO140113_4">#REF!</definedName>
    <definedName name="MAO140113_5">#REF!</definedName>
    <definedName name="MAO140113_6">#REF!</definedName>
    <definedName name="MAO140122_4">#REF!</definedName>
    <definedName name="MAO140122_5">#REF!</definedName>
    <definedName name="MAO140122_6">#REF!</definedName>
    <definedName name="MAO140126_4">#REF!</definedName>
    <definedName name="MAO140126_5">#REF!</definedName>
    <definedName name="MAO140126_6">#REF!</definedName>
    <definedName name="MAO140129_4">#REF!</definedName>
    <definedName name="MAO140129_5">#REF!</definedName>
    <definedName name="MAO140129_6">#REF!</definedName>
    <definedName name="MAO140135_4">#REF!</definedName>
    <definedName name="MAO140135_5">#REF!</definedName>
    <definedName name="MAO140135_6">#REF!</definedName>
    <definedName name="MAO140143_4">#REF!</definedName>
    <definedName name="MAO140143_5">#REF!</definedName>
    <definedName name="MAO140143_6">#REF!</definedName>
    <definedName name="MAO140145_4">#REF!</definedName>
    <definedName name="MAO140145_5">#REF!</definedName>
    <definedName name="MAO140145_6">#REF!</definedName>
    <definedName name="MAT">#REF!</definedName>
    <definedName name="MAT_2">#REF!</definedName>
    <definedName name="MAT_3">#REF!</definedName>
    <definedName name="MAT_4">#REF!</definedName>
    <definedName name="MAT_5">#REF!</definedName>
    <definedName name="MAT_6">#REF!</definedName>
    <definedName name="MAT010301_4">#REF!</definedName>
    <definedName name="MAT010301_5">#REF!</definedName>
    <definedName name="MAT010301_6">#REF!</definedName>
    <definedName name="MAT010401_4">#REF!</definedName>
    <definedName name="MAT010401_5">#REF!</definedName>
    <definedName name="MAT010401_6">#REF!</definedName>
    <definedName name="MAT010402_4">#REF!</definedName>
    <definedName name="MAT010402_5">#REF!</definedName>
    <definedName name="MAT010402_6">#REF!</definedName>
    <definedName name="MAT010407_4">#REF!</definedName>
    <definedName name="MAT010407_5">#REF!</definedName>
    <definedName name="MAT010407_6">#REF!</definedName>
    <definedName name="MAT010413_4">#REF!</definedName>
    <definedName name="MAT010413_5">#REF!</definedName>
    <definedName name="MAT010413_6">#REF!</definedName>
    <definedName name="MAT010536_4">#REF!</definedName>
    <definedName name="MAT010536_5">#REF!</definedName>
    <definedName name="MAT010536_6">#REF!</definedName>
    <definedName name="MAT010703_4">#REF!</definedName>
    <definedName name="MAT010703_5">#REF!</definedName>
    <definedName name="MAT010703_6">#REF!</definedName>
    <definedName name="MAT010708_4">#REF!</definedName>
    <definedName name="MAT010708_5">#REF!</definedName>
    <definedName name="MAT010708_6">#REF!</definedName>
    <definedName name="MAT010710_4">#REF!</definedName>
    <definedName name="MAT010710_5">#REF!</definedName>
    <definedName name="MAT010710_6">#REF!</definedName>
    <definedName name="MAT010718_4">#REF!</definedName>
    <definedName name="MAT010718_5">#REF!</definedName>
    <definedName name="MAT010718_6">#REF!</definedName>
    <definedName name="MAT020201_4">#REF!</definedName>
    <definedName name="MAT020201_5">#REF!</definedName>
    <definedName name="MAT020201_6">#REF!</definedName>
    <definedName name="MAT020205_4">#REF!</definedName>
    <definedName name="MAT020205_5">#REF!</definedName>
    <definedName name="MAT020205_6">#REF!</definedName>
    <definedName name="MAT020211_4">#REF!</definedName>
    <definedName name="MAT020211_5">#REF!</definedName>
    <definedName name="MAT020211_6">#REF!</definedName>
    <definedName name="MAT030102_4">#REF!</definedName>
    <definedName name="MAT030102_5">#REF!</definedName>
    <definedName name="MAT030102_6">#REF!</definedName>
    <definedName name="MAT030201_4">#REF!</definedName>
    <definedName name="MAT030201_5">#REF!</definedName>
    <definedName name="MAT030201_6">#REF!</definedName>
    <definedName name="MAT030303_4">#REF!</definedName>
    <definedName name="MAT030303_5">#REF!</definedName>
    <definedName name="MAT030303_6">#REF!</definedName>
    <definedName name="MAT030317_4">#REF!</definedName>
    <definedName name="MAT030317_5">#REF!</definedName>
    <definedName name="MAT030317_6">#REF!</definedName>
    <definedName name="MAT040101_4">#REF!</definedName>
    <definedName name="MAT040101_5">#REF!</definedName>
    <definedName name="MAT040101_6">#REF!</definedName>
    <definedName name="MAT040202_4">#REF!</definedName>
    <definedName name="MAT040202_5">#REF!</definedName>
    <definedName name="MAT040202_6">#REF!</definedName>
    <definedName name="MAT050103_4">#REF!</definedName>
    <definedName name="MAT050103_5">#REF!</definedName>
    <definedName name="MAT050103_6">#REF!</definedName>
    <definedName name="MAT050207_4">#REF!</definedName>
    <definedName name="MAT050207_5">#REF!</definedName>
    <definedName name="MAT050207_6">#REF!</definedName>
    <definedName name="MAT060101_4">#REF!</definedName>
    <definedName name="MAT060101_5">#REF!</definedName>
    <definedName name="MAT060101_6">#REF!</definedName>
    <definedName name="MAT080101_4">#REF!</definedName>
    <definedName name="MAT080101_5">#REF!</definedName>
    <definedName name="MAT080101_6">#REF!</definedName>
    <definedName name="MAT080310_4">#REF!</definedName>
    <definedName name="MAT080310_5">#REF!</definedName>
    <definedName name="MAT080310_6">#REF!</definedName>
    <definedName name="MAT090101_4">#REF!</definedName>
    <definedName name="MAT090101_5">#REF!</definedName>
    <definedName name="MAT090101_6">#REF!</definedName>
    <definedName name="MAT100302_4">#REF!</definedName>
    <definedName name="MAT100302_5">#REF!</definedName>
    <definedName name="MAT100302_6">#REF!</definedName>
    <definedName name="MAT110101_4">#REF!</definedName>
    <definedName name="MAT110101_5">#REF!</definedName>
    <definedName name="MAT110101_6">#REF!</definedName>
    <definedName name="MAT110104_4">#REF!</definedName>
    <definedName name="MAT110104_5">#REF!</definedName>
    <definedName name="MAT110104_6">#REF!</definedName>
    <definedName name="MAT110107_4">#REF!</definedName>
    <definedName name="MAT110107_5">#REF!</definedName>
    <definedName name="MAT110107_6">#REF!</definedName>
    <definedName name="MAT120101_4">#REF!</definedName>
    <definedName name="MAT120101_5">#REF!</definedName>
    <definedName name="MAT120101_6">#REF!</definedName>
    <definedName name="MAT120105_4">#REF!</definedName>
    <definedName name="MAT120105_5">#REF!</definedName>
    <definedName name="MAT120105_6">#REF!</definedName>
    <definedName name="MAT120106_4">#REF!</definedName>
    <definedName name="MAT120106_5">#REF!</definedName>
    <definedName name="MAT120106_6">#REF!</definedName>
    <definedName name="MAT120107_4">#REF!</definedName>
    <definedName name="MAT120107_5">#REF!</definedName>
    <definedName name="MAT120107_6">#REF!</definedName>
    <definedName name="MAT120110_4">#REF!</definedName>
    <definedName name="MAT120110_5">#REF!</definedName>
    <definedName name="MAT120110_6">#REF!</definedName>
    <definedName name="MAT120150_4">#REF!</definedName>
    <definedName name="MAT120150_5">#REF!</definedName>
    <definedName name="MAT120150_6">#REF!</definedName>
    <definedName name="MAT130101_4">#REF!</definedName>
    <definedName name="MAT130101_5">#REF!</definedName>
    <definedName name="MAT130101_6">#REF!</definedName>
    <definedName name="MAT130103_4">#REF!</definedName>
    <definedName name="MAT130103_5">#REF!</definedName>
    <definedName name="MAT130103_6">#REF!</definedName>
    <definedName name="MAT130304_4">#REF!</definedName>
    <definedName name="MAT130304_5">#REF!</definedName>
    <definedName name="MAT130304_6">#REF!</definedName>
    <definedName name="MAT130401_4">#REF!</definedName>
    <definedName name="MAT130401_5">#REF!</definedName>
    <definedName name="MAT130401_6">#REF!</definedName>
    <definedName name="MAT140102_4">#REF!</definedName>
    <definedName name="MAT140102_5">#REF!</definedName>
    <definedName name="MAT140102_6">#REF!</definedName>
    <definedName name="MAT140109_4">#REF!</definedName>
    <definedName name="MAT140109_5">#REF!</definedName>
    <definedName name="MAT140109_6">#REF!</definedName>
    <definedName name="MAT140113_4">#REF!</definedName>
    <definedName name="MAT140113_5">#REF!</definedName>
    <definedName name="MAT140113_6">#REF!</definedName>
    <definedName name="MAT140122_4">#REF!</definedName>
    <definedName name="MAT140122_5">#REF!</definedName>
    <definedName name="MAT140122_6">#REF!</definedName>
    <definedName name="MAT140126_4">#REF!</definedName>
    <definedName name="MAT140126_5">#REF!</definedName>
    <definedName name="MAT140126_6">#REF!</definedName>
    <definedName name="MAT140129_4">#REF!</definedName>
    <definedName name="MAT140129_5">#REF!</definedName>
    <definedName name="MAT140129_6">#REF!</definedName>
    <definedName name="MAT140135_4">#REF!</definedName>
    <definedName name="MAT140135_5">#REF!</definedName>
    <definedName name="MAT140135_6">#REF!</definedName>
    <definedName name="MAT140143_4">#REF!</definedName>
    <definedName name="MAT140143_5">#REF!</definedName>
    <definedName name="MAT140143_6">#REF!</definedName>
    <definedName name="MAT140145_4">#REF!</definedName>
    <definedName name="MAT140145_5">#REF!</definedName>
    <definedName name="MAT140145_6">#REF!</definedName>
    <definedName name="MAT150130_4">#REF!</definedName>
    <definedName name="MAT150130_5">#REF!</definedName>
    <definedName name="MAT150130_6">#REF!</definedName>
    <definedName name="MAT170101_4">#REF!</definedName>
    <definedName name="MAT170101_5">#REF!</definedName>
    <definedName name="MAT170101_6">#REF!</definedName>
    <definedName name="MAT170102_4">#REF!</definedName>
    <definedName name="MAT170102_5">#REF!</definedName>
    <definedName name="MAT170102_6">#REF!</definedName>
    <definedName name="MAT170103_4">#REF!</definedName>
    <definedName name="MAT170103_5">#REF!</definedName>
    <definedName name="MAT170103_6">#REF!</definedName>
    <definedName name="Máximo" hidden="1">{"'Índice'!$A$1:$K$49"}</definedName>
    <definedName name="MEIO_FIO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>#REF!</definedName>
    <definedName name="MO_2">#REF!</definedName>
    <definedName name="MO_3">#REF!</definedName>
    <definedName name="MO_4">#REF!</definedName>
    <definedName name="MO_5">#REF!</definedName>
    <definedName name="MO_6">#REF!</definedName>
    <definedName name="mo_base">[1]Base!$U$39</definedName>
    <definedName name="mo_sub_base">[1]Sub_base!$U$36</definedName>
    <definedName name="MOE">#REF!</definedName>
    <definedName name="MOE_4">#REF!</definedName>
    <definedName name="MOE_5">#REF!</definedName>
    <definedName name="MOE_6">#REF!</definedName>
    <definedName name="MOH">#REF!</definedName>
    <definedName name="MOH_4">#REF!</definedName>
    <definedName name="MOH_5">#REF!</definedName>
    <definedName name="MOH_6">#REF!</definedName>
    <definedName name="num_linhas">#REF!</definedName>
    <definedName name="num_linhas_5">#REF!</definedName>
    <definedName name="num_linhas_6">#REF!</definedName>
    <definedName name="oac">#REF!</definedName>
    <definedName name="oae">#REF!</definedName>
    <definedName name="ocom">#REF!</definedName>
    <definedName name="pavi">#REF!</definedName>
    <definedName name="PL_ABC">#REF!</definedName>
    <definedName name="PL_ABC_2">#REF!</definedName>
    <definedName name="PL_ABC_3">#REF!</definedName>
    <definedName name="PL_ABC_4">#REF!</definedName>
    <definedName name="PL_ABC_5">#REF!</definedName>
    <definedName name="PL_ABC_6">#REF!</definedName>
    <definedName name="plan275">#REF!</definedName>
    <definedName name="plan275_2">#REF!</definedName>
    <definedName name="plan275_3">#REF!</definedName>
    <definedName name="plan275_4">#REF!</definedName>
    <definedName name="plan275_5">#REF!</definedName>
    <definedName name="plan275_6">#REF!</definedName>
    <definedName name="planilha">#REF!</definedName>
    <definedName name="planilha_2">#REF!</definedName>
    <definedName name="planilha_3">#REF!</definedName>
    <definedName name="planilha_4">#REF!</definedName>
    <definedName name="planilha_5">#REF!</definedName>
    <definedName name="planilha_6">#REF!</definedName>
    <definedName name="plano">#REF!</definedName>
    <definedName name="ppt_pistas_e_patios">#REF!</definedName>
    <definedName name="ppt_pistas_e_patios_2">#REF!</definedName>
    <definedName name="ppt_pistas_e_patios_3">#REF!</definedName>
    <definedName name="ppt_pistas_e_patios_4">#REF!</definedName>
    <definedName name="ppt_pistas_e_patios_5">#REF!</definedName>
    <definedName name="ppt_pistas_e_patios_6">#REF!</definedName>
    <definedName name="PRE010201_4">#REF!</definedName>
    <definedName name="PRE010201_5">#REF!</definedName>
    <definedName name="PRE010201_6">#REF!</definedName>
    <definedName name="PRE010202_4">#REF!</definedName>
    <definedName name="PRE010202_5">#REF!</definedName>
    <definedName name="PRE010202_6">#REF!</definedName>
    <definedName name="PRE010205_4">#REF!</definedName>
    <definedName name="PRE010205_5">#REF!</definedName>
    <definedName name="PRE010205_6">#REF!</definedName>
    <definedName name="PRE010206_4">#REF!</definedName>
    <definedName name="PRE010206_5">#REF!</definedName>
    <definedName name="PRE010206_6">#REF!</definedName>
    <definedName name="PRE010210_4">#REF!</definedName>
    <definedName name="PRE010210_5">#REF!</definedName>
    <definedName name="PRE010210_6">#REF!</definedName>
    <definedName name="PRE010301_4">#REF!</definedName>
    <definedName name="PRE010301_5">#REF!</definedName>
    <definedName name="PRE010301_6">#REF!</definedName>
    <definedName name="PRE010401_4">#REF!</definedName>
    <definedName name="PRE010401_5">#REF!</definedName>
    <definedName name="PRE010401_6">#REF!</definedName>
    <definedName name="PRE010402_4">#REF!</definedName>
    <definedName name="PRE010402_5">#REF!</definedName>
    <definedName name="PRE010402_6">#REF!</definedName>
    <definedName name="PRE010407_4">#REF!</definedName>
    <definedName name="PRE010407_5">#REF!</definedName>
    <definedName name="PRE010407_6">#REF!</definedName>
    <definedName name="PRE010413_4">#REF!</definedName>
    <definedName name="PRE010413_5">#REF!</definedName>
    <definedName name="PRE010413_6">#REF!</definedName>
    <definedName name="PRE010501_4">#REF!</definedName>
    <definedName name="PRE010501_5">#REF!</definedName>
    <definedName name="PRE010501_6">#REF!</definedName>
    <definedName name="PRE010503_4">#REF!</definedName>
    <definedName name="PRE010503_5">#REF!</definedName>
    <definedName name="PRE010503_6">#REF!</definedName>
    <definedName name="PRE010505_4">#REF!</definedName>
    <definedName name="PRE010505_5">#REF!</definedName>
    <definedName name="PRE010505_6">#REF!</definedName>
    <definedName name="PRE010509_4">#REF!</definedName>
    <definedName name="PRE010509_5">#REF!</definedName>
    <definedName name="PRE010509_6">#REF!</definedName>
    <definedName name="PRE010512_4">#REF!</definedName>
    <definedName name="PRE010512_5">#REF!</definedName>
    <definedName name="PRE010512_6">#REF!</definedName>
    <definedName name="PRE010518_4">#REF!</definedName>
    <definedName name="PRE010518_5">#REF!</definedName>
    <definedName name="PRE010518_6">#REF!</definedName>
    <definedName name="PRE010519_4">#REF!</definedName>
    <definedName name="PRE010519_5">#REF!</definedName>
    <definedName name="PRE010519_6">#REF!</definedName>
    <definedName name="PRE010521_4">#REF!</definedName>
    <definedName name="PRE010521_5">#REF!</definedName>
    <definedName name="PRE010521_6">#REF!</definedName>
    <definedName name="PRE010523_4">#REF!</definedName>
    <definedName name="PRE010523_5">#REF!</definedName>
    <definedName name="PRE010523_6">#REF!</definedName>
    <definedName name="PRE010532_4">#REF!</definedName>
    <definedName name="PRE010532_5">#REF!</definedName>
    <definedName name="PRE010532_6">#REF!</definedName>
    <definedName name="PRE010533_4">#REF!</definedName>
    <definedName name="PRE010533_5">#REF!</definedName>
    <definedName name="PRE010533_6">#REF!</definedName>
    <definedName name="PRE010536_4">#REF!</definedName>
    <definedName name="PRE010536_5">#REF!</definedName>
    <definedName name="PRE010536_6">#REF!</definedName>
    <definedName name="PRE010701_4">#REF!</definedName>
    <definedName name="PRE010701_5">#REF!</definedName>
    <definedName name="PRE010701_6">#REF!</definedName>
    <definedName name="PRE010703_4">#REF!</definedName>
    <definedName name="PRE010703_5">#REF!</definedName>
    <definedName name="PRE010703_6">#REF!</definedName>
    <definedName name="PRE010705_4">#REF!</definedName>
    <definedName name="PRE010705_5">#REF!</definedName>
    <definedName name="PRE010705_6">#REF!</definedName>
    <definedName name="PRE010708_4">#REF!</definedName>
    <definedName name="PRE010708_5">#REF!</definedName>
    <definedName name="PRE010708_6">#REF!</definedName>
    <definedName name="PRE010710_4">#REF!</definedName>
    <definedName name="PRE010710_5">#REF!</definedName>
    <definedName name="PRE010710_6">#REF!</definedName>
    <definedName name="PRE010712_4">#REF!</definedName>
    <definedName name="PRE010712_5">#REF!</definedName>
    <definedName name="PRE010712_6">#REF!</definedName>
    <definedName name="PRE010717_4">#REF!</definedName>
    <definedName name="PRE010717_5">#REF!</definedName>
    <definedName name="PRE010717_6">#REF!</definedName>
    <definedName name="PRE010718_4">#REF!</definedName>
    <definedName name="PRE010718_5">#REF!</definedName>
    <definedName name="PRE010718_6">#REF!</definedName>
    <definedName name="PRE020201_4">#REF!</definedName>
    <definedName name="PRE020201_5">#REF!</definedName>
    <definedName name="PRE020201_6">#REF!</definedName>
    <definedName name="PRE020205_4">#REF!</definedName>
    <definedName name="PRE020205_5">#REF!</definedName>
    <definedName name="PRE020205_6">#REF!</definedName>
    <definedName name="PRE020211_4">#REF!</definedName>
    <definedName name="PRE020211_5">#REF!</definedName>
    <definedName name="PRE020211_6">#REF!</definedName>
    <definedName name="PRE020217_4">#REF!</definedName>
    <definedName name="PRE020217_5">#REF!</definedName>
    <definedName name="PRE020217_6">#REF!</definedName>
    <definedName name="PRE030102_4">#REF!</definedName>
    <definedName name="PRE030102_5">#REF!</definedName>
    <definedName name="PRE030102_6">#REF!</definedName>
    <definedName name="PRE030201_4">#REF!</definedName>
    <definedName name="PRE030201_5">#REF!</definedName>
    <definedName name="PRE030201_6">#REF!</definedName>
    <definedName name="PRE030303_4">#REF!</definedName>
    <definedName name="PRE030303_5">#REF!</definedName>
    <definedName name="PRE030303_6">#REF!</definedName>
    <definedName name="PRE030317_4">#REF!</definedName>
    <definedName name="PRE030317_5">#REF!</definedName>
    <definedName name="PRE030317_6">#REF!</definedName>
    <definedName name="PRE040101_4">#REF!</definedName>
    <definedName name="PRE040101_5">#REF!</definedName>
    <definedName name="PRE040101_6">#REF!</definedName>
    <definedName name="PRE040202_4">#REF!</definedName>
    <definedName name="PRE040202_5">#REF!</definedName>
    <definedName name="PRE040202_6">#REF!</definedName>
    <definedName name="PRE050103_4">#REF!</definedName>
    <definedName name="PRE050103_5">#REF!</definedName>
    <definedName name="PRE050103_6">#REF!</definedName>
    <definedName name="PRE050207_4">#REF!</definedName>
    <definedName name="PRE050207_5">#REF!</definedName>
    <definedName name="PRE050207_6">#REF!</definedName>
    <definedName name="PRE060101_4">#REF!</definedName>
    <definedName name="PRE060101_5">#REF!</definedName>
    <definedName name="PRE060101_6">#REF!</definedName>
    <definedName name="PRE080101_4">#REF!</definedName>
    <definedName name="PRE080101_5">#REF!</definedName>
    <definedName name="PRE080101_6">#REF!</definedName>
    <definedName name="PRE080310_4">#REF!</definedName>
    <definedName name="PRE080310_5">#REF!</definedName>
    <definedName name="PRE080310_6">#REF!</definedName>
    <definedName name="PRE090101_4">#REF!</definedName>
    <definedName name="PRE090101_5">#REF!</definedName>
    <definedName name="PRE090101_6">#REF!</definedName>
    <definedName name="PRE100302_4">#REF!</definedName>
    <definedName name="PRE100302_5">#REF!</definedName>
    <definedName name="PRE100302_6">#REF!</definedName>
    <definedName name="PRE110101_4">#REF!</definedName>
    <definedName name="PRE110101_5">#REF!</definedName>
    <definedName name="PRE110101_6">#REF!</definedName>
    <definedName name="PRE110104_4">#REF!</definedName>
    <definedName name="PRE110104_5">#REF!</definedName>
    <definedName name="PRE110104_6">#REF!</definedName>
    <definedName name="PRE110107_4">#REF!</definedName>
    <definedName name="PRE110107_5">#REF!</definedName>
    <definedName name="PRE110107_6">#REF!</definedName>
    <definedName name="PRE120101_4">#REF!</definedName>
    <definedName name="PRE120101_5">#REF!</definedName>
    <definedName name="PRE120101_6">#REF!</definedName>
    <definedName name="PRE120105_4">#REF!</definedName>
    <definedName name="PRE120105_5">#REF!</definedName>
    <definedName name="PRE120105_6">#REF!</definedName>
    <definedName name="PRE120106_4">#REF!</definedName>
    <definedName name="PRE120106_5">#REF!</definedName>
    <definedName name="PRE120106_6">#REF!</definedName>
    <definedName name="PRE120107_4">#REF!</definedName>
    <definedName name="PRE120107_5">#REF!</definedName>
    <definedName name="PRE120107_6">#REF!</definedName>
    <definedName name="PRE120110_4">#REF!</definedName>
    <definedName name="PRE120110_5">#REF!</definedName>
    <definedName name="PRE120110_6">#REF!</definedName>
    <definedName name="PRE120150_4">#REF!</definedName>
    <definedName name="PRE120150_5">#REF!</definedName>
    <definedName name="PRE120150_6">#REF!</definedName>
    <definedName name="PRE130101_4">#REF!</definedName>
    <definedName name="PRE130101_5">#REF!</definedName>
    <definedName name="PRE130101_6">#REF!</definedName>
    <definedName name="PRE130103_4">#REF!</definedName>
    <definedName name="PRE130103_5">#REF!</definedName>
    <definedName name="PRE130103_6">#REF!</definedName>
    <definedName name="PRE130304_4">#REF!</definedName>
    <definedName name="PRE130304_5">#REF!</definedName>
    <definedName name="PRE130304_6">#REF!</definedName>
    <definedName name="PRE130401_4">#REF!</definedName>
    <definedName name="PRE130401_5">#REF!</definedName>
    <definedName name="PRE130401_6">#REF!</definedName>
    <definedName name="PRE140102_4">#REF!</definedName>
    <definedName name="PRE140102_5">#REF!</definedName>
    <definedName name="PRE140102_6">#REF!</definedName>
    <definedName name="PRE140109_4">#REF!</definedName>
    <definedName name="PRE140109_5">#REF!</definedName>
    <definedName name="PRE140109_6">#REF!</definedName>
    <definedName name="PRE140113_4">#REF!</definedName>
    <definedName name="PRE140113_5">#REF!</definedName>
    <definedName name="PRE140113_6">#REF!</definedName>
    <definedName name="PRE140122_4">#REF!</definedName>
    <definedName name="PRE140122_5">#REF!</definedName>
    <definedName name="PRE140122_6">#REF!</definedName>
    <definedName name="PRE140126_4">#REF!</definedName>
    <definedName name="PRE140126_5">#REF!</definedName>
    <definedName name="PRE140126_6">#REF!</definedName>
    <definedName name="PRE140129_4">#REF!</definedName>
    <definedName name="PRE140129_5">#REF!</definedName>
    <definedName name="PRE140129_6">#REF!</definedName>
    <definedName name="PRE140135_4">#REF!</definedName>
    <definedName name="PRE140135_5">#REF!</definedName>
    <definedName name="PRE140135_6">#REF!</definedName>
    <definedName name="PRE140143_4">#REF!</definedName>
    <definedName name="PRE140143_5">#REF!</definedName>
    <definedName name="PRE140143_6">#REF!</definedName>
    <definedName name="PRE140145_4">#REF!</definedName>
    <definedName name="PRE140145_5">#REF!</definedName>
    <definedName name="PRE140145_6">#REF!</definedName>
    <definedName name="PRE150130_4">#REF!</definedName>
    <definedName name="PRE150130_5">#REF!</definedName>
    <definedName name="PRE150130_6">#REF!</definedName>
    <definedName name="PRE170101_4">#REF!</definedName>
    <definedName name="PRE170101_5">#REF!</definedName>
    <definedName name="PRE170101_6">#REF!</definedName>
    <definedName name="PRE170102_4">#REF!</definedName>
    <definedName name="PRE170102_5">#REF!</definedName>
    <definedName name="PRE170102_6">#REF!</definedName>
    <definedName name="PRE170103_4">#REF!</definedName>
    <definedName name="PRE170103_5">#REF!</definedName>
    <definedName name="PRE170103_6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A010201_4">#REF!</definedName>
    <definedName name="QUA010201_5">#REF!</definedName>
    <definedName name="QUA010201_6">#REF!</definedName>
    <definedName name="QUA010202_4">#REF!</definedName>
    <definedName name="QUA010202_5">#REF!</definedName>
    <definedName name="QUA010202_6">#REF!</definedName>
    <definedName name="QUA010205_4">#REF!</definedName>
    <definedName name="QUA010205_5">#REF!</definedName>
    <definedName name="QUA010205_6">#REF!</definedName>
    <definedName name="QUA010206_4">#REF!</definedName>
    <definedName name="QUA010206_5">#REF!</definedName>
    <definedName name="QUA010206_6">#REF!</definedName>
    <definedName name="QUA010210_4">#REF!</definedName>
    <definedName name="QUA010210_5">#REF!</definedName>
    <definedName name="QUA010210_6">#REF!</definedName>
    <definedName name="QUA010301_4">#REF!</definedName>
    <definedName name="QUA010301_5">#REF!</definedName>
    <definedName name="QUA010301_6">#REF!</definedName>
    <definedName name="QUA010401_4">#REF!</definedName>
    <definedName name="QUA010401_5">#REF!</definedName>
    <definedName name="QUA010401_6">#REF!</definedName>
    <definedName name="QUA010402_4">#REF!</definedName>
    <definedName name="QUA010402_5">#REF!</definedName>
    <definedName name="QUA010402_6">#REF!</definedName>
    <definedName name="QUA010407_4">#REF!</definedName>
    <definedName name="QUA010407_5">#REF!</definedName>
    <definedName name="QUA010407_6">#REF!</definedName>
    <definedName name="QUA010413_4">#REF!</definedName>
    <definedName name="QUA010413_5">#REF!</definedName>
    <definedName name="QUA010413_6">#REF!</definedName>
    <definedName name="QUA010501_4">#REF!</definedName>
    <definedName name="QUA010501_5">#REF!</definedName>
    <definedName name="QUA010501_6">#REF!</definedName>
    <definedName name="QUA010503_4">#REF!</definedName>
    <definedName name="QUA010503_5">#REF!</definedName>
    <definedName name="QUA010503_6">#REF!</definedName>
    <definedName name="QUA010505_4">#REF!</definedName>
    <definedName name="QUA010505_5">#REF!</definedName>
    <definedName name="QUA010505_6">#REF!</definedName>
    <definedName name="QUA010509_4">#REF!</definedName>
    <definedName name="QUA010509_5">#REF!</definedName>
    <definedName name="QUA010509_6">#REF!</definedName>
    <definedName name="QUA010512_4">#REF!</definedName>
    <definedName name="QUA010512_5">#REF!</definedName>
    <definedName name="QUA010512_6">#REF!</definedName>
    <definedName name="QUA010518_4">#REF!</definedName>
    <definedName name="QUA010518_5">#REF!</definedName>
    <definedName name="QUA010518_6">#REF!</definedName>
    <definedName name="QUA010519_4">#REF!</definedName>
    <definedName name="QUA010519_5">#REF!</definedName>
    <definedName name="QUA010519_6">#REF!</definedName>
    <definedName name="QUA010521_4">#REF!</definedName>
    <definedName name="QUA010521_5">#REF!</definedName>
    <definedName name="QUA010521_6">#REF!</definedName>
    <definedName name="QUA010523_4">#REF!</definedName>
    <definedName name="QUA010523_5">#REF!</definedName>
    <definedName name="QUA010523_6">#REF!</definedName>
    <definedName name="QUA010532_4">#REF!</definedName>
    <definedName name="QUA010532_5">#REF!</definedName>
    <definedName name="QUA010532_6">#REF!</definedName>
    <definedName name="QUA010533_4">#REF!</definedName>
    <definedName name="QUA010533_5">#REF!</definedName>
    <definedName name="QUA010533_6">#REF!</definedName>
    <definedName name="QUA010536_4">#REF!</definedName>
    <definedName name="QUA010536_5">#REF!</definedName>
    <definedName name="QUA010536_6">#REF!</definedName>
    <definedName name="QUA010701_4">#REF!</definedName>
    <definedName name="QUA010701_5">#REF!</definedName>
    <definedName name="QUA010701_6">#REF!</definedName>
    <definedName name="QUA010703_4">#REF!</definedName>
    <definedName name="QUA010703_5">#REF!</definedName>
    <definedName name="QUA010703_6">#REF!</definedName>
    <definedName name="QUA010705_4">#REF!</definedName>
    <definedName name="QUA010705_5">#REF!</definedName>
    <definedName name="QUA010705_6">#REF!</definedName>
    <definedName name="QUA010708_4">#REF!</definedName>
    <definedName name="QUA010708_5">#REF!</definedName>
    <definedName name="QUA010708_6">#REF!</definedName>
    <definedName name="QUA010710_4">#REF!</definedName>
    <definedName name="QUA010710_5">#REF!</definedName>
    <definedName name="QUA010710_6">#REF!</definedName>
    <definedName name="QUA010712_4">#REF!</definedName>
    <definedName name="QUA010712_5">#REF!</definedName>
    <definedName name="QUA010712_6">#REF!</definedName>
    <definedName name="QUA010717_4">#REF!</definedName>
    <definedName name="QUA010717_5">#REF!</definedName>
    <definedName name="QUA010717_6">#REF!</definedName>
    <definedName name="QUA010718_4">#REF!</definedName>
    <definedName name="QUA010718_5">#REF!</definedName>
    <definedName name="QUA010718_6">#REF!</definedName>
    <definedName name="QUA020201_4">#REF!</definedName>
    <definedName name="QUA020201_5">#REF!</definedName>
    <definedName name="QUA020201_6">#REF!</definedName>
    <definedName name="QUA020205_4">#REF!</definedName>
    <definedName name="QUA020205_5">#REF!</definedName>
    <definedName name="QUA020205_6">#REF!</definedName>
    <definedName name="QUA020211_4">#REF!</definedName>
    <definedName name="QUA020211_5">#REF!</definedName>
    <definedName name="QUA020211_6">#REF!</definedName>
    <definedName name="QUA020217_4">#REF!</definedName>
    <definedName name="QUA020217_5">#REF!</definedName>
    <definedName name="QUA020217_6">#REF!</definedName>
    <definedName name="QUA030102_4">#REF!</definedName>
    <definedName name="QUA030102_5">#REF!</definedName>
    <definedName name="QUA030102_6">#REF!</definedName>
    <definedName name="QUA030201_4">#REF!</definedName>
    <definedName name="QUA030201_5">#REF!</definedName>
    <definedName name="QUA030201_6">#REF!</definedName>
    <definedName name="QUA030303_4">#REF!</definedName>
    <definedName name="QUA030303_5">#REF!</definedName>
    <definedName name="QUA030303_6">#REF!</definedName>
    <definedName name="QUA030317_4">#REF!</definedName>
    <definedName name="QUA030317_5">#REF!</definedName>
    <definedName name="QUA030317_6">#REF!</definedName>
    <definedName name="QUA040101_4">#REF!</definedName>
    <definedName name="QUA040101_5">#REF!</definedName>
    <definedName name="QUA040101_6">#REF!</definedName>
    <definedName name="QUA040202_4">#REF!</definedName>
    <definedName name="QUA040202_5">#REF!</definedName>
    <definedName name="QUA040202_6">#REF!</definedName>
    <definedName name="QUA050103_4">#REF!</definedName>
    <definedName name="QUA050103_5">#REF!</definedName>
    <definedName name="QUA050103_6">#REF!</definedName>
    <definedName name="QUA050207_4">#REF!</definedName>
    <definedName name="QUA050207_5">#REF!</definedName>
    <definedName name="QUA050207_6">#REF!</definedName>
    <definedName name="QUA060101_4">#REF!</definedName>
    <definedName name="QUA060101_5">#REF!</definedName>
    <definedName name="QUA060101_6">#REF!</definedName>
    <definedName name="QUA080101_4">#REF!</definedName>
    <definedName name="QUA080101_5">#REF!</definedName>
    <definedName name="QUA080101_6">#REF!</definedName>
    <definedName name="QUA080310_4">#REF!</definedName>
    <definedName name="QUA080310_5">#REF!</definedName>
    <definedName name="QUA080310_6">#REF!</definedName>
    <definedName name="QUA090101_4">#REF!</definedName>
    <definedName name="QUA090101_5">#REF!</definedName>
    <definedName name="QUA090101_6">#REF!</definedName>
    <definedName name="QUA100302_4">#REF!</definedName>
    <definedName name="QUA100302_5">#REF!</definedName>
    <definedName name="QUA100302_6">#REF!</definedName>
    <definedName name="QUA110101_4">#REF!</definedName>
    <definedName name="QUA110101_5">#REF!</definedName>
    <definedName name="QUA110101_6">#REF!</definedName>
    <definedName name="QUA110104_4">#REF!</definedName>
    <definedName name="QUA110104_5">#REF!</definedName>
    <definedName name="QUA110104_6">#REF!</definedName>
    <definedName name="QUA110107_4">#REF!</definedName>
    <definedName name="QUA110107_5">#REF!</definedName>
    <definedName name="QUA110107_6">#REF!</definedName>
    <definedName name="QUA120101_4">#REF!</definedName>
    <definedName name="QUA120101_5">#REF!</definedName>
    <definedName name="QUA120101_6">#REF!</definedName>
    <definedName name="QUA120105_4">#REF!</definedName>
    <definedName name="QUA120105_5">#REF!</definedName>
    <definedName name="QUA120105_6">#REF!</definedName>
    <definedName name="QUA120106_4">#REF!</definedName>
    <definedName name="QUA120106_5">#REF!</definedName>
    <definedName name="QUA120106_6">#REF!</definedName>
    <definedName name="QUA120107_4">#REF!</definedName>
    <definedName name="QUA120107_5">#REF!</definedName>
    <definedName name="QUA120107_6">#REF!</definedName>
    <definedName name="QUA120110_4">#REF!</definedName>
    <definedName name="QUA120110_5">#REF!</definedName>
    <definedName name="QUA120110_6">#REF!</definedName>
    <definedName name="QUA120150_4">#REF!</definedName>
    <definedName name="QUA120150_5">#REF!</definedName>
    <definedName name="QUA120150_6">#REF!</definedName>
    <definedName name="QUA130101_4">#REF!</definedName>
    <definedName name="QUA130101_5">#REF!</definedName>
    <definedName name="QUA130101_6">#REF!</definedName>
    <definedName name="QUA130103_4">#REF!</definedName>
    <definedName name="QUA130103_5">#REF!</definedName>
    <definedName name="QUA130103_6">#REF!</definedName>
    <definedName name="QUA130304_4">#REF!</definedName>
    <definedName name="QUA130304_5">#REF!</definedName>
    <definedName name="QUA130304_6">#REF!</definedName>
    <definedName name="QUA130401_4">#REF!</definedName>
    <definedName name="QUA130401_5">#REF!</definedName>
    <definedName name="QUA130401_6">#REF!</definedName>
    <definedName name="QUA140102_4">#REF!</definedName>
    <definedName name="QUA140102_5">#REF!</definedName>
    <definedName name="QUA140102_6">#REF!</definedName>
    <definedName name="QUA140109_4">#REF!</definedName>
    <definedName name="QUA140109_5">#REF!</definedName>
    <definedName name="QUA140109_6">#REF!</definedName>
    <definedName name="QUA140113_4">#REF!</definedName>
    <definedName name="QUA140113_5">#REF!</definedName>
    <definedName name="QUA140113_6">#REF!</definedName>
    <definedName name="QUA140122_4">#REF!</definedName>
    <definedName name="QUA140122_5">#REF!</definedName>
    <definedName name="QUA140122_6">#REF!</definedName>
    <definedName name="QUA140126_4">#REF!</definedName>
    <definedName name="QUA140126_5">#REF!</definedName>
    <definedName name="QUA140126_6">#REF!</definedName>
    <definedName name="QUA140129_4">#REF!</definedName>
    <definedName name="QUA140129_5">#REF!</definedName>
    <definedName name="QUA140129_6">#REF!</definedName>
    <definedName name="QUA140135_4">#REF!</definedName>
    <definedName name="QUA140135_5">#REF!</definedName>
    <definedName name="QUA140135_6">#REF!</definedName>
    <definedName name="QUA140143_4">#REF!</definedName>
    <definedName name="QUA140143_5">#REF!</definedName>
    <definedName name="QUA140143_6">#REF!</definedName>
    <definedName name="QUA140145_4">#REF!</definedName>
    <definedName name="QUA140145_5">#REF!</definedName>
    <definedName name="QUA140145_6">#REF!</definedName>
    <definedName name="QUA150130_4">#REF!</definedName>
    <definedName name="QUA150130_5">#REF!</definedName>
    <definedName name="QUA150130_6">#REF!</definedName>
    <definedName name="QUA170101_4">#REF!</definedName>
    <definedName name="QUA170101_5">#REF!</definedName>
    <definedName name="QUA170101_6">#REF!</definedName>
    <definedName name="QUA170102_4">#REF!</definedName>
    <definedName name="QUA170102_5">#REF!</definedName>
    <definedName name="QUA170102_6">#REF!</definedName>
    <definedName name="QUA170103_4">#REF!</definedName>
    <definedName name="QUA170103_5">#REF!</definedName>
    <definedName name="QUA170103_6">#REF!</definedName>
    <definedName name="QUANT_acumu">#REF!</definedName>
    <definedName name="R_5">#REF!</definedName>
    <definedName name="R_6">#REF!</definedName>
    <definedName name="rea">#REF!</definedName>
    <definedName name="REC11100_4">#REF!</definedName>
    <definedName name="REC11100_5">#REF!</definedName>
    <definedName name="REC11100_6">#REF!</definedName>
    <definedName name="REC11110_4">#REF!</definedName>
    <definedName name="REC11110_5">#REF!</definedName>
    <definedName name="REC11110_6">#REF!</definedName>
    <definedName name="REC11115_4">#REF!</definedName>
    <definedName name="REC11115_5">#REF!</definedName>
    <definedName name="REC11115_6">#REF!</definedName>
    <definedName name="REC11125_4">#REF!</definedName>
    <definedName name="REC11125_5">#REF!</definedName>
    <definedName name="REC11125_6">#REF!</definedName>
    <definedName name="REC11130_4">#REF!</definedName>
    <definedName name="REC11130_5">#REF!</definedName>
    <definedName name="REC11130_6">#REF!</definedName>
    <definedName name="REC11135_4">#REF!</definedName>
    <definedName name="REC11135_5">#REF!</definedName>
    <definedName name="REC11135_6">#REF!</definedName>
    <definedName name="REC11145_4">#REF!</definedName>
    <definedName name="REC11145_5">#REF!</definedName>
    <definedName name="REC11145_6">#REF!</definedName>
    <definedName name="REC11150_4">#REF!</definedName>
    <definedName name="REC11150_5">#REF!</definedName>
    <definedName name="REC11150_6">#REF!</definedName>
    <definedName name="REC11165_4">#REF!</definedName>
    <definedName name="REC11165_5">#REF!</definedName>
    <definedName name="REC11165_6">#REF!</definedName>
    <definedName name="REC11170_4">#REF!</definedName>
    <definedName name="REC11170_5">#REF!</definedName>
    <definedName name="REC11170_6">#REF!</definedName>
    <definedName name="REC11180_4">#REF!</definedName>
    <definedName name="REC11180_5">#REF!</definedName>
    <definedName name="REC11180_6">#REF!</definedName>
    <definedName name="REC11185_4">#REF!</definedName>
    <definedName name="REC11185_5">#REF!</definedName>
    <definedName name="REC11185_6">#REF!</definedName>
    <definedName name="REC11220_4">#REF!</definedName>
    <definedName name="REC11220_5">#REF!</definedName>
    <definedName name="REC11220_6">#REF!</definedName>
    <definedName name="REC12105_4">#REF!</definedName>
    <definedName name="REC12105_5">#REF!</definedName>
    <definedName name="REC12105_6">#REF!</definedName>
    <definedName name="REC12555_4">#REF!</definedName>
    <definedName name="REC12555_5">#REF!</definedName>
    <definedName name="REC12555_6">#REF!</definedName>
    <definedName name="REC12570_4">#REF!</definedName>
    <definedName name="REC12570_5">#REF!</definedName>
    <definedName name="REC12570_6">#REF!</definedName>
    <definedName name="REC12575_4">#REF!</definedName>
    <definedName name="REC12575_5">#REF!</definedName>
    <definedName name="REC12575_6">#REF!</definedName>
    <definedName name="REC12580_4">#REF!</definedName>
    <definedName name="REC12580_5">#REF!</definedName>
    <definedName name="REC12580_6">#REF!</definedName>
    <definedName name="REC12600_4">#REF!</definedName>
    <definedName name="REC12600_5">#REF!</definedName>
    <definedName name="REC12600_6">#REF!</definedName>
    <definedName name="REC12610_4">#REF!</definedName>
    <definedName name="REC12610_5">#REF!</definedName>
    <definedName name="REC12610_6">#REF!</definedName>
    <definedName name="REC12630_4">#REF!</definedName>
    <definedName name="REC12630_5">#REF!</definedName>
    <definedName name="REC12630_6">#REF!</definedName>
    <definedName name="REC12631_4">#REF!</definedName>
    <definedName name="REC12631_5">#REF!</definedName>
    <definedName name="REC12631_6">#REF!</definedName>
    <definedName name="REC12640_4">#REF!</definedName>
    <definedName name="REC12640_5">#REF!</definedName>
    <definedName name="REC12640_6">#REF!</definedName>
    <definedName name="REC12645_4">#REF!</definedName>
    <definedName name="REC12645_5">#REF!</definedName>
    <definedName name="REC12645_6">#REF!</definedName>
    <definedName name="REC12665_4">#REF!</definedName>
    <definedName name="REC12665_5">#REF!</definedName>
    <definedName name="REC12665_6">#REF!</definedName>
    <definedName name="REC12690_4">#REF!</definedName>
    <definedName name="REC12690_5">#REF!</definedName>
    <definedName name="REC12690_6">#REF!</definedName>
    <definedName name="REC12700_4">#REF!</definedName>
    <definedName name="REC12700_5">#REF!</definedName>
    <definedName name="REC12700_6">#REF!</definedName>
    <definedName name="REC12710_4">#REF!</definedName>
    <definedName name="REC12710_5">#REF!</definedName>
    <definedName name="REC12710_6">#REF!</definedName>
    <definedName name="REC13111_4">#REF!</definedName>
    <definedName name="REC13111_5">#REF!</definedName>
    <definedName name="REC13111_6">#REF!</definedName>
    <definedName name="REC13112_4">#REF!</definedName>
    <definedName name="REC13112_5">#REF!</definedName>
    <definedName name="REC13112_6">#REF!</definedName>
    <definedName name="REC13121_4">#REF!</definedName>
    <definedName name="REC13121_5">#REF!</definedName>
    <definedName name="REC13121_6">#REF!</definedName>
    <definedName name="REC13720_4">#REF!</definedName>
    <definedName name="REC13720_5">#REF!</definedName>
    <definedName name="REC13720_6">#REF!</definedName>
    <definedName name="REC14100_4">#REF!</definedName>
    <definedName name="REC14100_5">#REF!</definedName>
    <definedName name="REC14100_6">#REF!</definedName>
    <definedName name="REC14161_4">#REF!</definedName>
    <definedName name="REC14161_5">#REF!</definedName>
    <definedName name="REC14161_6">#REF!</definedName>
    <definedName name="REC14195_4">#REF!</definedName>
    <definedName name="REC14195_5">#REF!</definedName>
    <definedName name="REC14195_6">#REF!</definedName>
    <definedName name="REC14205_4">#REF!</definedName>
    <definedName name="REC14205_5">#REF!</definedName>
    <definedName name="REC14205_6">#REF!</definedName>
    <definedName name="REC14260_4">#REF!</definedName>
    <definedName name="REC14260_5">#REF!</definedName>
    <definedName name="REC14260_6">#REF!</definedName>
    <definedName name="REC14500_4">#REF!</definedName>
    <definedName name="REC14500_5">#REF!</definedName>
    <definedName name="REC14500_6">#REF!</definedName>
    <definedName name="REC14515_4">#REF!</definedName>
    <definedName name="REC14515_5">#REF!</definedName>
    <definedName name="REC14515_6">#REF!</definedName>
    <definedName name="REC14555_4">#REF!</definedName>
    <definedName name="REC14555_5">#REF!</definedName>
    <definedName name="REC14555_6">#REF!</definedName>
    <definedName name="REC14565_4">#REF!</definedName>
    <definedName name="REC14565_5">#REF!</definedName>
    <definedName name="REC14565_6">#REF!</definedName>
    <definedName name="REC15135_4">#REF!</definedName>
    <definedName name="REC15135_5">#REF!</definedName>
    <definedName name="REC15135_6">#REF!</definedName>
    <definedName name="REC15140_4">#REF!</definedName>
    <definedName name="REC15140_5">#REF!</definedName>
    <definedName name="REC15140_6">#REF!</definedName>
    <definedName name="REC15195_4">#REF!</definedName>
    <definedName name="REC15195_5">#REF!</definedName>
    <definedName name="REC15195_6">#REF!</definedName>
    <definedName name="REC15225_4">#REF!</definedName>
    <definedName name="REC15225_5">#REF!</definedName>
    <definedName name="REC15225_6">#REF!</definedName>
    <definedName name="REC15230_4">#REF!</definedName>
    <definedName name="REC15230_5">#REF!</definedName>
    <definedName name="REC15230_6">#REF!</definedName>
    <definedName name="REC15515_4">#REF!</definedName>
    <definedName name="REC15515_5">#REF!</definedName>
    <definedName name="REC15515_6">#REF!</definedName>
    <definedName name="REC15560_4">#REF!</definedName>
    <definedName name="REC15560_5">#REF!</definedName>
    <definedName name="REC15560_6">#REF!</definedName>
    <definedName name="REC15565_4">#REF!</definedName>
    <definedName name="REC15565_5">#REF!</definedName>
    <definedName name="REC15565_6">#REF!</definedName>
    <definedName name="REC15570_4">#REF!</definedName>
    <definedName name="REC15570_5">#REF!</definedName>
    <definedName name="REC15570_6">#REF!</definedName>
    <definedName name="REC15575_4">#REF!</definedName>
    <definedName name="REC15575_5">#REF!</definedName>
    <definedName name="REC15575_6">#REF!</definedName>
    <definedName name="REC15583_4">#REF!</definedName>
    <definedName name="REC15583_5">#REF!</definedName>
    <definedName name="REC15583_6">#REF!</definedName>
    <definedName name="REC15590_4">#REF!</definedName>
    <definedName name="REC15590_5">#REF!</definedName>
    <definedName name="REC15590_6">#REF!</definedName>
    <definedName name="REC15591_4">#REF!</definedName>
    <definedName name="REC15591_5">#REF!</definedName>
    <definedName name="REC15591_6">#REF!</definedName>
    <definedName name="REC15610_4">#REF!</definedName>
    <definedName name="REC15610_5">#REF!</definedName>
    <definedName name="REC15610_6">#REF!</definedName>
    <definedName name="REC15625_4">#REF!</definedName>
    <definedName name="REC15625_5">#REF!</definedName>
    <definedName name="REC15625_6">#REF!</definedName>
    <definedName name="REC15635_4">#REF!</definedName>
    <definedName name="REC15635_5">#REF!</definedName>
    <definedName name="REC15635_6">#REF!</definedName>
    <definedName name="REC15655_4">#REF!</definedName>
    <definedName name="REC15655_5">#REF!</definedName>
    <definedName name="REC15655_6">#REF!</definedName>
    <definedName name="REC15665_4">#REF!</definedName>
    <definedName name="REC15665_5">#REF!</definedName>
    <definedName name="REC15665_6">#REF!</definedName>
    <definedName name="REC16515_4">#REF!</definedName>
    <definedName name="REC16515_5">#REF!</definedName>
    <definedName name="REC16515_6">#REF!</definedName>
    <definedName name="REC16535_4">#REF!</definedName>
    <definedName name="REC16535_5">#REF!</definedName>
    <definedName name="REC16535_6">#REF!</definedName>
    <definedName name="REC17140_4">#REF!</definedName>
    <definedName name="REC17140_5">#REF!</definedName>
    <definedName name="REC17140_6">#REF!</definedName>
    <definedName name="REC19500_4">#REF!</definedName>
    <definedName name="REC19500_5">#REF!</definedName>
    <definedName name="REC19500_6">#REF!</definedName>
    <definedName name="REC19501_4">#REF!</definedName>
    <definedName name="REC19501_5">#REF!</definedName>
    <definedName name="REC19501_6">#REF!</definedName>
    <definedName name="REC19502_4">#REF!</definedName>
    <definedName name="REC19502_5">#REF!</definedName>
    <definedName name="REC19502_6">#REF!</definedName>
    <definedName name="REC19503_4">#REF!</definedName>
    <definedName name="REC19503_5">#REF!</definedName>
    <definedName name="REC19503_6">#REF!</definedName>
    <definedName name="REC19504_4">#REF!</definedName>
    <definedName name="REC19504_5">#REF!</definedName>
    <definedName name="REC19504_6">#REF!</definedName>
    <definedName name="REC19505_4">#REF!</definedName>
    <definedName name="REC19505_5">#REF!</definedName>
    <definedName name="REC19505_6">#REF!</definedName>
    <definedName name="REC20100_4">#REF!</definedName>
    <definedName name="REC20100_5">#REF!</definedName>
    <definedName name="REC20100_6">#REF!</definedName>
    <definedName name="REC20105_4">#REF!</definedName>
    <definedName name="REC20105_5">#REF!</definedName>
    <definedName name="REC20105_6">#REF!</definedName>
    <definedName name="REC20110_4">#REF!</definedName>
    <definedName name="REC20110_5">#REF!</definedName>
    <definedName name="REC20110_6">#REF!</definedName>
    <definedName name="REC20115_4">#REF!</definedName>
    <definedName name="REC20115_5">#REF!</definedName>
    <definedName name="REC20115_6">#REF!</definedName>
    <definedName name="REC20130_4">#REF!</definedName>
    <definedName name="REC20130_5">#REF!</definedName>
    <definedName name="REC20130_6">#REF!</definedName>
    <definedName name="REC20135_4">#REF!</definedName>
    <definedName name="REC20135_5">#REF!</definedName>
    <definedName name="REC20135_6">#REF!</definedName>
    <definedName name="REC20140_4">#REF!</definedName>
    <definedName name="REC20140_5">#REF!</definedName>
    <definedName name="REC20140_6">#REF!</definedName>
    <definedName name="REC20145_4">#REF!</definedName>
    <definedName name="REC20145_5">#REF!</definedName>
    <definedName name="REC20145_6">#REF!</definedName>
    <definedName name="REC20150_4">#REF!</definedName>
    <definedName name="REC20150_5">#REF!</definedName>
    <definedName name="REC20150_6">#REF!</definedName>
    <definedName name="REC20155_4">#REF!</definedName>
    <definedName name="REC20155_5">#REF!</definedName>
    <definedName name="REC20155_6">#REF!</definedName>
    <definedName name="REC20175_4">#REF!</definedName>
    <definedName name="REC20175_5">#REF!</definedName>
    <definedName name="REC20175_6">#REF!</definedName>
    <definedName name="REC20185_4">#REF!</definedName>
    <definedName name="REC20185_5">#REF!</definedName>
    <definedName name="REC20185_6">#REF!</definedName>
    <definedName name="REC20190_4">#REF!</definedName>
    <definedName name="REC20190_5">#REF!</definedName>
    <definedName name="REC20190_6">#REF!</definedName>
    <definedName name="REC20195_4">#REF!</definedName>
    <definedName name="REC20195_5">#REF!</definedName>
    <definedName name="REC20195_6">#REF!</definedName>
    <definedName name="REC20210_4">#REF!</definedName>
    <definedName name="REC20210_5">#REF!</definedName>
    <definedName name="REC20210_6">#REF!</definedName>
    <definedName name="REGULA">[1]Regula!$M$36</definedName>
    <definedName name="resumo">#REF!</definedName>
    <definedName name="resumo_2">#REF!</definedName>
    <definedName name="resumo_3">#REF!</definedName>
    <definedName name="resumo_4">#REF!</definedName>
    <definedName name="resumo_5">#REF!</definedName>
    <definedName name="resumo_6">#REF!</definedName>
    <definedName name="sencount" hidden="1">1</definedName>
    <definedName name="solver_adj" localSheetId="2" hidden="1">'01 Estudo Prévio'!#REF!</definedName>
    <definedName name="solver_adj" localSheetId="3" hidden="1">'02 Projeto Básico'!#REF!</definedName>
    <definedName name="solver_adj" localSheetId="5" hidden="1">'03 Aprovação'!#REF!</definedName>
    <definedName name="solver_adj" localSheetId="6" hidden="1">'04 Contratação'!#REF!</definedName>
    <definedName name="solver_adj" localSheetId="7" hidden="1">'05 Fiscalização'!#REF!</definedName>
    <definedName name="solver_adj" localSheetId="0" hidden="1">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cvg" hidden="1">0.001</definedName>
    <definedName name="solver_drv" localSheetId="2" hidden="1">2</definedName>
    <definedName name="solver_drv" localSheetId="3" hidden="1">2</definedName>
    <definedName name="solver_drv" localSheetId="5" hidden="1">2</definedName>
    <definedName name="solver_drv" localSheetId="6" hidden="1">2</definedName>
    <definedName name="solver_drv" localSheetId="7" hidden="1">2</definedName>
    <definedName name="solver_drv" localSheetId="0" hidden="1">1</definedName>
    <definedName name="solver_drv" hidden="1">1</definedName>
    <definedName name="solver_eng" localSheetId="2" hidden="1">2</definedName>
    <definedName name="solver_eng" localSheetId="3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0" hidden="1">2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est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0" hidden="1">2147483647</definedName>
    <definedName name="solver_itr" hidden="1">100</definedName>
    <definedName name="solver_lin" hidden="1">2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0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0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0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0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hidden="1">2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0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0" hidden="1">0</definedName>
    <definedName name="solver_num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nwt" hidden="1">1</definedName>
    <definedName name="solver_opt" localSheetId="2" hidden="1">'01 Estudo Prévio'!$M$22</definedName>
    <definedName name="solver_opt" localSheetId="3" hidden="1">'02 Projeto Básico'!$N$22</definedName>
    <definedName name="solver_opt" localSheetId="5" hidden="1">'03 Aprovação'!$M$22</definedName>
    <definedName name="solver_opt" localSheetId="6" hidden="1">'04 Contratação'!$N$21</definedName>
    <definedName name="solver_opt" localSheetId="7" hidden="1">'05 Fiscalização'!$N$21</definedName>
    <definedName name="solver_opt" localSheetId="0" hidden="1">CUSTOS!$C$18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hidden="1">0.000001</definedName>
    <definedName name="solver_rbv" localSheetId="2" hidden="1">2</definedName>
    <definedName name="solver_rbv" localSheetId="3" hidden="1">2</definedName>
    <definedName name="solver_rbv" localSheetId="5" hidden="1">2</definedName>
    <definedName name="solver_rbv" localSheetId="6" hidden="1">2</definedName>
    <definedName name="solver_rbv" localSheetId="7" hidden="1">2</definedName>
    <definedName name="solver_rbv" localSheetId="0" hidden="1">1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0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0" hidden="1">0</definedName>
    <definedName name="solver_scl" localSheetId="2" hidden="1">2</definedName>
    <definedName name="solver_scl" localSheetId="3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0" hidden="1">1</definedName>
    <definedName name="solver_scl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0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0" hidden="1">2147483647</definedName>
    <definedName name="solver_tim" hidden="1">100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0" hidden="1">0.01</definedName>
    <definedName name="solver_tol" hidden="1">0.05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typ" localSheetId="7" hidden="1">3</definedName>
    <definedName name="solver_typ" localSheetId="0" hidden="1">3</definedName>
    <definedName name="solver_typ" hidden="1">3</definedName>
    <definedName name="solver_val" localSheetId="2" hidden="1">0</definedName>
    <definedName name="solver_val" localSheetId="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hidden="1">19.66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0" hidden="1">3</definedName>
    <definedName name="svi2_2">#REF!</definedName>
    <definedName name="svi2_3">#REF!</definedName>
    <definedName name="svi2_4">#REF!</definedName>
    <definedName name="svi2_5">#REF!</definedName>
    <definedName name="svi2_6">#REF!</definedName>
    <definedName name="t">#REF!</definedName>
    <definedName name="t_2">#REF!</definedName>
    <definedName name="t_3">#REF!</definedName>
    <definedName name="t_4">#REF!</definedName>
    <definedName name="t_5">#REF!</definedName>
    <definedName name="t_6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ESTE_5">#REF!</definedName>
    <definedName name="TESTE_6">#REF!</definedName>
    <definedName name="_xlnm.Print_Titles" localSheetId="2">'01 Estudo Prévio'!$1:$2</definedName>
    <definedName name="_xlnm.Print_Titles" localSheetId="3">'02 Projeto Básico'!$1:$2</definedName>
    <definedName name="_xlnm.Print_Titles" localSheetId="5">'03 Aprovação'!$1:$2</definedName>
    <definedName name="_xlnm.Print_Titles" localSheetId="6">'04 Contratação'!$1:$2</definedName>
    <definedName name="_xlnm.Print_Titles" localSheetId="4">'04 OPERACIONAL'!$1:$2</definedName>
    <definedName name="_xlnm.Print_Titles" localSheetId="7">'05 Fiscalização'!$1:$2</definedName>
    <definedName name="_xlnm.Print_Titles" localSheetId="0">CUSTOS!$1:$2</definedName>
    <definedName name="total">#REF!</definedName>
    <definedName name="total_2">#REF!</definedName>
    <definedName name="total_3">#REF!</definedName>
    <definedName name="total_4">#REF!</definedName>
    <definedName name="total_5">#REF!</definedName>
    <definedName name="total_6">#REF!</definedName>
    <definedName name="UNI11100_4">#REF!</definedName>
    <definedName name="UNI11100_5">#REF!</definedName>
    <definedName name="UNI11100_6">#REF!</definedName>
    <definedName name="UNI11110_4">#REF!</definedName>
    <definedName name="UNI11110_5">#REF!</definedName>
    <definedName name="UNI11110_6">#REF!</definedName>
    <definedName name="UNI11115_4">#REF!</definedName>
    <definedName name="UNI11115_5">#REF!</definedName>
    <definedName name="UNI11115_6">#REF!</definedName>
    <definedName name="UNI11125_4">#REF!</definedName>
    <definedName name="UNI11125_5">#REF!</definedName>
    <definedName name="UNI11125_6">#REF!</definedName>
    <definedName name="UNI11130_4">#REF!</definedName>
    <definedName name="UNI11130_5">#REF!</definedName>
    <definedName name="UNI11130_6">#REF!</definedName>
    <definedName name="UNI11135_4">#REF!</definedName>
    <definedName name="UNI11135_5">#REF!</definedName>
    <definedName name="UNI11135_6">#REF!</definedName>
    <definedName name="UNI11145_4">#REF!</definedName>
    <definedName name="UNI11145_5">#REF!</definedName>
    <definedName name="UNI11145_6">#REF!</definedName>
    <definedName name="UNI11150_4">#REF!</definedName>
    <definedName name="UNI11150_5">#REF!</definedName>
    <definedName name="UNI11150_6">#REF!</definedName>
    <definedName name="UNI11165_4">#REF!</definedName>
    <definedName name="UNI11165_5">#REF!</definedName>
    <definedName name="UNI11165_6">#REF!</definedName>
    <definedName name="UNI11170_4">#REF!</definedName>
    <definedName name="UNI11170_5">#REF!</definedName>
    <definedName name="UNI11170_6">#REF!</definedName>
    <definedName name="UNI11180_4">#REF!</definedName>
    <definedName name="UNI11180_5">#REF!</definedName>
    <definedName name="UNI11180_6">#REF!</definedName>
    <definedName name="UNI11185_4">#REF!</definedName>
    <definedName name="UNI11185_5">#REF!</definedName>
    <definedName name="UNI11185_6">#REF!</definedName>
    <definedName name="UNI11220_4">#REF!</definedName>
    <definedName name="UNI11220_5">#REF!</definedName>
    <definedName name="UNI11220_6">#REF!</definedName>
    <definedName name="UNI12105_4">#REF!</definedName>
    <definedName name="UNI12105_5">#REF!</definedName>
    <definedName name="UNI12105_6">#REF!</definedName>
    <definedName name="UNI12555_4">#REF!</definedName>
    <definedName name="UNI12555_5">#REF!</definedName>
    <definedName name="UNI12555_6">#REF!</definedName>
    <definedName name="UNI12570_4">#REF!</definedName>
    <definedName name="UNI12570_5">#REF!</definedName>
    <definedName name="UNI12570_6">#REF!</definedName>
    <definedName name="UNI12575_4">#REF!</definedName>
    <definedName name="UNI12575_5">#REF!</definedName>
    <definedName name="UNI12575_6">#REF!</definedName>
    <definedName name="UNI12580_4">#REF!</definedName>
    <definedName name="UNI12580_5">#REF!</definedName>
    <definedName name="UNI12580_6">#REF!</definedName>
    <definedName name="UNI12600_4">#REF!</definedName>
    <definedName name="UNI12600_5">#REF!</definedName>
    <definedName name="UNI12600_6">#REF!</definedName>
    <definedName name="UNI12610_4">#REF!</definedName>
    <definedName name="UNI12610_5">#REF!</definedName>
    <definedName name="UNI12610_6">#REF!</definedName>
    <definedName name="UNI12630_4">#REF!</definedName>
    <definedName name="UNI12630_5">#REF!</definedName>
    <definedName name="UNI12630_6">#REF!</definedName>
    <definedName name="UNI12631_4">#REF!</definedName>
    <definedName name="UNI12631_5">#REF!</definedName>
    <definedName name="UNI12631_6">#REF!</definedName>
    <definedName name="UNI12640_4">#REF!</definedName>
    <definedName name="UNI12640_5">#REF!</definedName>
    <definedName name="UNI12640_6">#REF!</definedName>
    <definedName name="UNI12645_4">#REF!</definedName>
    <definedName name="UNI12645_5">#REF!</definedName>
    <definedName name="UNI12645_6">#REF!</definedName>
    <definedName name="UNI12665_4">#REF!</definedName>
    <definedName name="UNI12665_5">#REF!</definedName>
    <definedName name="UNI12665_6">#REF!</definedName>
    <definedName name="UNI12690_4">#REF!</definedName>
    <definedName name="UNI12690_5">#REF!</definedName>
    <definedName name="UNI12690_6">#REF!</definedName>
    <definedName name="UNI12700_4">#REF!</definedName>
    <definedName name="UNI12700_5">#REF!</definedName>
    <definedName name="UNI12700_6">#REF!</definedName>
    <definedName name="UNI12710_4">#REF!</definedName>
    <definedName name="UNI12710_5">#REF!</definedName>
    <definedName name="UNI12710_6">#REF!</definedName>
    <definedName name="UNI13111_4">#REF!</definedName>
    <definedName name="UNI13111_5">#REF!</definedName>
    <definedName name="UNI13111_6">#REF!</definedName>
    <definedName name="UNI13112_4">#REF!</definedName>
    <definedName name="UNI13112_5">#REF!</definedName>
    <definedName name="UNI13112_6">#REF!</definedName>
    <definedName name="UNI13121_4">#REF!</definedName>
    <definedName name="UNI13121_5">#REF!</definedName>
    <definedName name="UNI13121_6">#REF!</definedName>
    <definedName name="UNI13720_4">#REF!</definedName>
    <definedName name="UNI13720_5">#REF!</definedName>
    <definedName name="UNI13720_6">#REF!</definedName>
    <definedName name="UNI14100_4">#REF!</definedName>
    <definedName name="UNI14100_5">#REF!</definedName>
    <definedName name="UNI14100_6">#REF!</definedName>
    <definedName name="UNI14161_4">#REF!</definedName>
    <definedName name="UNI14161_5">#REF!</definedName>
    <definedName name="UNI14161_6">#REF!</definedName>
    <definedName name="UNI14195_4">#REF!</definedName>
    <definedName name="UNI14195_5">#REF!</definedName>
    <definedName name="UNI14195_6">#REF!</definedName>
    <definedName name="UNI14205_4">#REF!</definedName>
    <definedName name="UNI14205_5">#REF!</definedName>
    <definedName name="UNI14205_6">#REF!</definedName>
    <definedName name="UNI14260_4">#REF!</definedName>
    <definedName name="UNI14260_5">#REF!</definedName>
    <definedName name="UNI14260_6">#REF!</definedName>
    <definedName name="UNI14500_4">#REF!</definedName>
    <definedName name="UNI14500_5">#REF!</definedName>
    <definedName name="UNI14500_6">#REF!</definedName>
    <definedName name="UNI14515_4">#REF!</definedName>
    <definedName name="UNI14515_5">#REF!</definedName>
    <definedName name="UNI14515_6">#REF!</definedName>
    <definedName name="UNI14555_4">#REF!</definedName>
    <definedName name="UNI14555_5">#REF!</definedName>
    <definedName name="UNI14555_6">#REF!</definedName>
    <definedName name="UNI14565_4">#REF!</definedName>
    <definedName name="UNI14565_5">#REF!</definedName>
    <definedName name="UNI14565_6">#REF!</definedName>
    <definedName name="UNI15135_4">#REF!</definedName>
    <definedName name="UNI15135_5">#REF!</definedName>
    <definedName name="UNI15135_6">#REF!</definedName>
    <definedName name="UNI15140_4">#REF!</definedName>
    <definedName name="UNI15140_5">#REF!</definedName>
    <definedName name="UNI15140_6">#REF!</definedName>
    <definedName name="UNI15195_4">#REF!</definedName>
    <definedName name="UNI15195_5">#REF!</definedName>
    <definedName name="UNI15195_6">#REF!</definedName>
    <definedName name="UNI15225_4">#REF!</definedName>
    <definedName name="UNI15225_5">#REF!</definedName>
    <definedName name="UNI15225_6">#REF!</definedName>
    <definedName name="UNI15230_4">#REF!</definedName>
    <definedName name="UNI15230_5">#REF!</definedName>
    <definedName name="UNI15230_6">#REF!</definedName>
    <definedName name="UNI15515_4">#REF!</definedName>
    <definedName name="UNI15515_5">#REF!</definedName>
    <definedName name="UNI15515_6">#REF!</definedName>
    <definedName name="UNI15560_4">#REF!</definedName>
    <definedName name="UNI15560_5">#REF!</definedName>
    <definedName name="UNI15560_6">#REF!</definedName>
    <definedName name="UNI15565_4">#REF!</definedName>
    <definedName name="UNI15565_5">#REF!</definedName>
    <definedName name="UNI15565_6">#REF!</definedName>
    <definedName name="UNI15570_4">#REF!</definedName>
    <definedName name="UNI15570_5">#REF!</definedName>
    <definedName name="UNI15570_6">#REF!</definedName>
    <definedName name="UNI15575_4">#REF!</definedName>
    <definedName name="UNI15575_5">#REF!</definedName>
    <definedName name="UNI15575_6">#REF!</definedName>
    <definedName name="UNI15583_4">#REF!</definedName>
    <definedName name="UNI15583_5">#REF!</definedName>
    <definedName name="UNI15583_6">#REF!</definedName>
    <definedName name="UNI15590_4">#REF!</definedName>
    <definedName name="UNI15590_5">#REF!</definedName>
    <definedName name="UNI15590_6">#REF!</definedName>
    <definedName name="UNI15591_4">#REF!</definedName>
    <definedName name="UNI15591_5">#REF!</definedName>
    <definedName name="UNI15591_6">#REF!</definedName>
    <definedName name="UNI15610_4">#REF!</definedName>
    <definedName name="UNI15610_5">#REF!</definedName>
    <definedName name="UNI15610_6">#REF!</definedName>
    <definedName name="UNI15625_4">#REF!</definedName>
    <definedName name="UNI15625_5">#REF!</definedName>
    <definedName name="UNI15625_6">#REF!</definedName>
    <definedName name="UNI15635_4">#REF!</definedName>
    <definedName name="UNI15635_5">#REF!</definedName>
    <definedName name="UNI15635_6">#REF!</definedName>
    <definedName name="UNI15655_4">#REF!</definedName>
    <definedName name="UNI15655_5">#REF!</definedName>
    <definedName name="UNI15655_6">#REF!</definedName>
    <definedName name="UNI15665_4">#REF!</definedName>
    <definedName name="UNI15665_5">#REF!</definedName>
    <definedName name="UNI15665_6">#REF!</definedName>
    <definedName name="UNI16515_4">#REF!</definedName>
    <definedName name="UNI16515_5">#REF!</definedName>
    <definedName name="UNI16515_6">#REF!</definedName>
    <definedName name="UNI16535_4">#REF!</definedName>
    <definedName name="UNI16535_5">#REF!</definedName>
    <definedName name="UNI16535_6">#REF!</definedName>
    <definedName name="UNI17140_4">#REF!</definedName>
    <definedName name="UNI17140_5">#REF!</definedName>
    <definedName name="UNI17140_6">#REF!</definedName>
    <definedName name="UNI19500_4">#REF!</definedName>
    <definedName name="UNI19500_5">#REF!</definedName>
    <definedName name="UNI19500_6">#REF!</definedName>
    <definedName name="UNI19501_4">#REF!</definedName>
    <definedName name="UNI19501_5">#REF!</definedName>
    <definedName name="UNI19501_6">#REF!</definedName>
    <definedName name="UNI19502_4">#REF!</definedName>
    <definedName name="UNI19502_5">#REF!</definedName>
    <definedName name="UNI19502_6">#REF!</definedName>
    <definedName name="UNI19503_4">#REF!</definedName>
    <definedName name="UNI19503_5">#REF!</definedName>
    <definedName name="UNI19503_6">#REF!</definedName>
    <definedName name="UNI19504_4">#REF!</definedName>
    <definedName name="UNI19504_5">#REF!</definedName>
    <definedName name="UNI19504_6">#REF!</definedName>
    <definedName name="UNI19505_4">#REF!</definedName>
    <definedName name="UNI19505_5">#REF!</definedName>
    <definedName name="UNI19505_6">#REF!</definedName>
    <definedName name="UNI20100_4">#REF!</definedName>
    <definedName name="UNI20100_5">#REF!</definedName>
    <definedName name="UNI20100_6">#REF!</definedName>
    <definedName name="UNI20105_4">#REF!</definedName>
    <definedName name="UNI20105_5">#REF!</definedName>
    <definedName name="UNI20105_6">#REF!</definedName>
    <definedName name="UNI20110_4">#REF!</definedName>
    <definedName name="UNI20110_5">#REF!</definedName>
    <definedName name="UNI20110_6">#REF!</definedName>
    <definedName name="UNI20115_4">#REF!</definedName>
    <definedName name="UNI20115_5">#REF!</definedName>
    <definedName name="UNI20115_6">#REF!</definedName>
    <definedName name="UNI20130_4">#REF!</definedName>
    <definedName name="UNI20130_5">#REF!</definedName>
    <definedName name="UNI20130_6">#REF!</definedName>
    <definedName name="UNI20135_4">#REF!</definedName>
    <definedName name="UNI20135_5">#REF!</definedName>
    <definedName name="UNI20135_6">#REF!</definedName>
    <definedName name="UNI20140_4">#REF!</definedName>
    <definedName name="UNI20140_5">#REF!</definedName>
    <definedName name="UNI20140_6">#REF!</definedName>
    <definedName name="UNI20145_4">#REF!</definedName>
    <definedName name="UNI20145_5">#REF!</definedName>
    <definedName name="UNI20145_6">#REF!</definedName>
    <definedName name="UNI20150_4">#REF!</definedName>
    <definedName name="UNI20150_5">#REF!</definedName>
    <definedName name="UNI20150_6">#REF!</definedName>
    <definedName name="UNI20155_4">#REF!</definedName>
    <definedName name="UNI20155_5">#REF!</definedName>
    <definedName name="UNI20155_6">#REF!</definedName>
    <definedName name="UNI20175_4">#REF!</definedName>
    <definedName name="UNI20175_5">#REF!</definedName>
    <definedName name="UNI20175_6">#REF!</definedName>
    <definedName name="UNI20185_4">#REF!</definedName>
    <definedName name="UNI20185_5">#REF!</definedName>
    <definedName name="UNI20185_6">#REF!</definedName>
    <definedName name="UNI20190_4">#REF!</definedName>
    <definedName name="UNI20190_5">#REF!</definedName>
    <definedName name="UNI20190_6">#REF!</definedName>
    <definedName name="UNI20195_4">#REF!</definedName>
    <definedName name="UNI20195_5">#REF!</definedName>
    <definedName name="UNI20195_6">#REF!</definedName>
    <definedName name="UNI20210_4">#REF!</definedName>
    <definedName name="UNI20210_5">#REF!</definedName>
    <definedName name="UNI20210_6">#REF!</definedName>
    <definedName name="VAL11100_4">#REF!</definedName>
    <definedName name="VAL11100_5">#REF!</definedName>
    <definedName name="VAL11100_6">#REF!</definedName>
    <definedName name="VAL11110_4">#REF!</definedName>
    <definedName name="VAL11110_5">#REF!</definedName>
    <definedName name="VAL11110_6">#REF!</definedName>
    <definedName name="VAL11115_4">#REF!</definedName>
    <definedName name="VAL11115_5">#REF!</definedName>
    <definedName name="VAL11115_6">#REF!</definedName>
    <definedName name="VAL11125_4">#REF!</definedName>
    <definedName name="VAL11125_5">#REF!</definedName>
    <definedName name="VAL11125_6">#REF!</definedName>
    <definedName name="VAL11130_4">#REF!</definedName>
    <definedName name="VAL11130_5">#REF!</definedName>
    <definedName name="VAL11130_6">#REF!</definedName>
    <definedName name="VAL11135_4">#REF!</definedName>
    <definedName name="VAL11135_5">#REF!</definedName>
    <definedName name="VAL11135_6">#REF!</definedName>
    <definedName name="VAL11145_4">#REF!</definedName>
    <definedName name="VAL11145_5">#REF!</definedName>
    <definedName name="VAL11145_6">#REF!</definedName>
    <definedName name="VAL11150_4">#REF!</definedName>
    <definedName name="VAL11150_5">#REF!</definedName>
    <definedName name="VAL11150_6">#REF!</definedName>
    <definedName name="VAL11165_4">#REF!</definedName>
    <definedName name="VAL11165_5">#REF!</definedName>
    <definedName name="VAL11165_6">#REF!</definedName>
    <definedName name="VAL11170_4">#REF!</definedName>
    <definedName name="VAL11170_5">#REF!</definedName>
    <definedName name="VAL11170_6">#REF!</definedName>
    <definedName name="VAL11180_4">#REF!</definedName>
    <definedName name="VAL11180_5">#REF!</definedName>
    <definedName name="VAL11180_6">#REF!</definedName>
    <definedName name="VAL11185_4">#REF!</definedName>
    <definedName name="VAL11185_5">#REF!</definedName>
    <definedName name="VAL11185_6">#REF!</definedName>
    <definedName name="VAL11220_4">#REF!</definedName>
    <definedName name="VAL11220_5">#REF!</definedName>
    <definedName name="VAL11220_6">#REF!</definedName>
    <definedName name="VAL12105_4">#REF!</definedName>
    <definedName name="VAL12105_5">#REF!</definedName>
    <definedName name="VAL12105_6">#REF!</definedName>
    <definedName name="VAL12555_4">#REF!</definedName>
    <definedName name="VAL12555_5">#REF!</definedName>
    <definedName name="VAL12555_6">#REF!</definedName>
    <definedName name="VAL12570_4">#REF!</definedName>
    <definedName name="VAL12570_5">#REF!</definedName>
    <definedName name="VAL12570_6">#REF!</definedName>
    <definedName name="VAL12575_4">#REF!</definedName>
    <definedName name="VAL12575_5">#REF!</definedName>
    <definedName name="VAL12575_6">#REF!</definedName>
    <definedName name="VAL12580_4">#REF!</definedName>
    <definedName name="VAL12580_5">#REF!</definedName>
    <definedName name="VAL12580_6">#REF!</definedName>
    <definedName name="VAL12600_4">#REF!</definedName>
    <definedName name="VAL12600_5">#REF!</definedName>
    <definedName name="VAL12600_6">#REF!</definedName>
    <definedName name="VAL12610_4">#REF!</definedName>
    <definedName name="VAL12610_5">#REF!</definedName>
    <definedName name="VAL12610_6">#REF!</definedName>
    <definedName name="VAL12630_4">#REF!</definedName>
    <definedName name="VAL12630_5">#REF!</definedName>
    <definedName name="VAL12630_6">#REF!</definedName>
    <definedName name="VAL12631_4">#REF!</definedName>
    <definedName name="VAL12631_5">#REF!</definedName>
    <definedName name="VAL12631_6">#REF!</definedName>
    <definedName name="VAL12640_4">#REF!</definedName>
    <definedName name="VAL12640_5">#REF!</definedName>
    <definedName name="VAL12640_6">#REF!</definedName>
    <definedName name="VAL12645_4">#REF!</definedName>
    <definedName name="VAL12645_5">#REF!</definedName>
    <definedName name="VAL12645_6">#REF!</definedName>
    <definedName name="VAL12665_4">#REF!</definedName>
    <definedName name="VAL12665_5">#REF!</definedName>
    <definedName name="VAL12665_6">#REF!</definedName>
    <definedName name="VAL12690_4">#REF!</definedName>
    <definedName name="VAL12690_5">#REF!</definedName>
    <definedName name="VAL12690_6">#REF!</definedName>
    <definedName name="VAL12700_4">#REF!</definedName>
    <definedName name="VAL12700_5">#REF!</definedName>
    <definedName name="VAL12700_6">#REF!</definedName>
    <definedName name="VAL12710_4">#REF!</definedName>
    <definedName name="VAL12710_5">#REF!</definedName>
    <definedName name="VAL12710_6">#REF!</definedName>
    <definedName name="VAL13111_4">#REF!</definedName>
    <definedName name="VAL13111_5">#REF!</definedName>
    <definedName name="VAL13111_6">#REF!</definedName>
    <definedName name="VAL13112_4">#REF!</definedName>
    <definedName name="VAL13112_5">#REF!</definedName>
    <definedName name="VAL13112_6">#REF!</definedName>
    <definedName name="VAL13121_4">#REF!</definedName>
    <definedName name="VAL13121_5">#REF!</definedName>
    <definedName name="VAL13121_6">#REF!</definedName>
    <definedName name="VAL13720_4">#REF!</definedName>
    <definedName name="VAL13720_5">#REF!</definedName>
    <definedName name="VAL13720_6">#REF!</definedName>
    <definedName name="VAL14100_4">#REF!</definedName>
    <definedName name="VAL14100_5">#REF!</definedName>
    <definedName name="VAL14100_6">#REF!</definedName>
    <definedName name="VAL14161_4">#REF!</definedName>
    <definedName name="VAL14161_5">#REF!</definedName>
    <definedName name="VAL14161_6">#REF!</definedName>
    <definedName name="VAL14195_4">#REF!</definedName>
    <definedName name="VAL14195_5">#REF!</definedName>
    <definedName name="VAL14195_6">#REF!</definedName>
    <definedName name="VAL14205_4">#REF!</definedName>
    <definedName name="VAL14205_5">#REF!</definedName>
    <definedName name="VAL14205_6">#REF!</definedName>
    <definedName name="VAL14260_4">#REF!</definedName>
    <definedName name="VAL14260_5">#REF!</definedName>
    <definedName name="VAL14260_6">#REF!</definedName>
    <definedName name="VAL14500_4">#REF!</definedName>
    <definedName name="VAL14500_5">#REF!</definedName>
    <definedName name="VAL14500_6">#REF!</definedName>
    <definedName name="VAL14515_4">#REF!</definedName>
    <definedName name="VAL14515_5">#REF!</definedName>
    <definedName name="VAL14515_6">#REF!</definedName>
    <definedName name="VAL14555_4">#REF!</definedName>
    <definedName name="VAL14555_5">#REF!</definedName>
    <definedName name="VAL14555_6">#REF!</definedName>
    <definedName name="VAL14565_4">#REF!</definedName>
    <definedName name="VAL14565_5">#REF!</definedName>
    <definedName name="VAL14565_6">#REF!</definedName>
    <definedName name="VAL15135_4">#REF!</definedName>
    <definedName name="VAL15135_5">#REF!</definedName>
    <definedName name="VAL15135_6">#REF!</definedName>
    <definedName name="VAL15140_4">#REF!</definedName>
    <definedName name="VAL15140_5">#REF!</definedName>
    <definedName name="VAL15140_6">#REF!</definedName>
    <definedName name="VAL15195_4">#REF!</definedName>
    <definedName name="VAL15195_5">#REF!</definedName>
    <definedName name="VAL15195_6">#REF!</definedName>
    <definedName name="VAL15225_4">#REF!</definedName>
    <definedName name="VAL15225_5">#REF!</definedName>
    <definedName name="VAL15225_6">#REF!</definedName>
    <definedName name="VAL15230_4">#REF!</definedName>
    <definedName name="VAL15230_5">#REF!</definedName>
    <definedName name="VAL15230_6">#REF!</definedName>
    <definedName name="VAL15515_4">#REF!</definedName>
    <definedName name="VAL15515_5">#REF!</definedName>
    <definedName name="VAL15515_6">#REF!</definedName>
    <definedName name="VAL15560_4">#REF!</definedName>
    <definedName name="VAL15560_5">#REF!</definedName>
    <definedName name="VAL15560_6">#REF!</definedName>
    <definedName name="VAL15565_4">#REF!</definedName>
    <definedName name="VAL15565_5">#REF!</definedName>
    <definedName name="VAL15565_6">#REF!</definedName>
    <definedName name="VAL15570_4">#REF!</definedName>
    <definedName name="VAL15570_5">#REF!</definedName>
    <definedName name="VAL15570_6">#REF!</definedName>
    <definedName name="VAL15575_4">#REF!</definedName>
    <definedName name="VAL15575_5">#REF!</definedName>
    <definedName name="VAL15575_6">#REF!</definedName>
    <definedName name="VAL15583_4">#REF!</definedName>
    <definedName name="VAL15583_5">#REF!</definedName>
    <definedName name="VAL15583_6">#REF!</definedName>
    <definedName name="VAL15590_4">#REF!</definedName>
    <definedName name="VAL15590_5">#REF!</definedName>
    <definedName name="VAL15590_6">#REF!</definedName>
    <definedName name="VAL15591_4">#REF!</definedName>
    <definedName name="VAL15591_5">#REF!</definedName>
    <definedName name="VAL15591_6">#REF!</definedName>
    <definedName name="VAL15610_4">#REF!</definedName>
    <definedName name="VAL15610_5">#REF!</definedName>
    <definedName name="VAL15610_6">#REF!</definedName>
    <definedName name="VAL15625_4">#REF!</definedName>
    <definedName name="VAL15625_5">#REF!</definedName>
    <definedName name="VAL15625_6">#REF!</definedName>
    <definedName name="VAL15635_4">#REF!</definedName>
    <definedName name="VAL15635_5">#REF!</definedName>
    <definedName name="VAL15635_6">#REF!</definedName>
    <definedName name="VAL15655_4">#REF!</definedName>
    <definedName name="VAL15655_5">#REF!</definedName>
    <definedName name="VAL15655_6">#REF!</definedName>
    <definedName name="VAL15665_4">#REF!</definedName>
    <definedName name="VAL15665_5">#REF!</definedName>
    <definedName name="VAL15665_6">#REF!</definedName>
    <definedName name="VAL16515_4">#REF!</definedName>
    <definedName name="VAL16515_5">#REF!</definedName>
    <definedName name="VAL16515_6">#REF!</definedName>
    <definedName name="VAL16535_4">#REF!</definedName>
    <definedName name="VAL16535_5">#REF!</definedName>
    <definedName name="VAL16535_6">#REF!</definedName>
    <definedName name="VAL17140_4">#REF!</definedName>
    <definedName name="VAL17140_5">#REF!</definedName>
    <definedName name="VAL17140_6">#REF!</definedName>
    <definedName name="VAL19500_4">#REF!</definedName>
    <definedName name="VAL19500_5">#REF!</definedName>
    <definedName name="VAL19500_6">#REF!</definedName>
    <definedName name="VAL19501_4">#REF!</definedName>
    <definedName name="VAL19501_5">#REF!</definedName>
    <definedName name="VAL19501_6">#REF!</definedName>
    <definedName name="VAL19502_4">#REF!</definedName>
    <definedName name="VAL19502_5">#REF!</definedName>
    <definedName name="VAL19502_6">#REF!</definedName>
    <definedName name="VAL19503_4">#REF!</definedName>
    <definedName name="VAL19503_5">#REF!</definedName>
    <definedName name="VAL19503_6">#REF!</definedName>
    <definedName name="VAL19504_4">#REF!</definedName>
    <definedName name="VAL19504_5">#REF!</definedName>
    <definedName name="VAL19504_6">#REF!</definedName>
    <definedName name="VAL19505_4">#REF!</definedName>
    <definedName name="VAL19505_5">#REF!</definedName>
    <definedName name="VAL19505_6">#REF!</definedName>
    <definedName name="VAL20100_4">#REF!</definedName>
    <definedName name="VAL20100_5">#REF!</definedName>
    <definedName name="VAL20100_6">#REF!</definedName>
    <definedName name="VAL20105_4">#REF!</definedName>
    <definedName name="VAL20105_5">#REF!</definedName>
    <definedName name="VAL20105_6">#REF!</definedName>
    <definedName name="VAL20110_4">#REF!</definedName>
    <definedName name="VAL20110_5">#REF!</definedName>
    <definedName name="VAL20110_6">#REF!</definedName>
    <definedName name="VAL20115_4">#REF!</definedName>
    <definedName name="VAL20115_5">#REF!</definedName>
    <definedName name="VAL20115_6">#REF!</definedName>
    <definedName name="VAL20130_4">#REF!</definedName>
    <definedName name="VAL20130_5">#REF!</definedName>
    <definedName name="VAL20130_6">#REF!</definedName>
    <definedName name="VAL20135_4">#REF!</definedName>
    <definedName name="VAL20135_5">#REF!</definedName>
    <definedName name="VAL20135_6">#REF!</definedName>
    <definedName name="VAL20140_4">#REF!</definedName>
    <definedName name="VAL20140_5">#REF!</definedName>
    <definedName name="VAL20140_6">#REF!</definedName>
    <definedName name="VAL20145_4">#REF!</definedName>
    <definedName name="VAL20145_5">#REF!</definedName>
    <definedName name="VAL20145_6">#REF!</definedName>
    <definedName name="VAL20150_4">#REF!</definedName>
    <definedName name="VAL20150_5">#REF!</definedName>
    <definedName name="VAL20150_6">#REF!</definedName>
    <definedName name="VAL20155_4">#REF!</definedName>
    <definedName name="VAL20155_5">#REF!</definedName>
    <definedName name="VAL20155_6">#REF!</definedName>
    <definedName name="VAL20175_4">#REF!</definedName>
    <definedName name="VAL20175_5">#REF!</definedName>
    <definedName name="VAL20175_6">#REF!</definedName>
    <definedName name="VAL20185_4">#REF!</definedName>
    <definedName name="VAL20185_5">#REF!</definedName>
    <definedName name="VAL20185_6">#REF!</definedName>
    <definedName name="VAL20190_4">#REF!</definedName>
    <definedName name="VAL20190_5">#REF!</definedName>
    <definedName name="VAL20190_6">#REF!</definedName>
    <definedName name="VAL20195_4">#REF!</definedName>
    <definedName name="VAL20195_5">#REF!</definedName>
    <definedName name="VAL20195_6">#REF!</definedName>
    <definedName name="VAL20210_4">#REF!</definedName>
    <definedName name="VAL20210_5">#REF!</definedName>
    <definedName name="VAL20210_6">#REF!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4" l="1"/>
  <c r="A20" i="14"/>
  <c r="A14" i="14"/>
  <c r="A8" i="14"/>
  <c r="A2" i="14"/>
  <c r="A1" i="14"/>
  <c r="H5" i="36" l="1"/>
  <c r="G5" i="36"/>
  <c r="G10" i="36" s="1"/>
  <c r="F5" i="36"/>
  <c r="F10" i="36" s="1"/>
  <c r="H5" i="26"/>
  <c r="G5" i="26"/>
  <c r="H8" i="11"/>
  <c r="H7" i="11"/>
  <c r="H6" i="11"/>
  <c r="F5" i="11"/>
  <c r="F11" i="11" s="1"/>
  <c r="J21" i="36"/>
  <c r="E18" i="36"/>
  <c r="E14" i="36"/>
  <c r="E12" i="36"/>
  <c r="E10" i="36"/>
  <c r="D10" i="36"/>
  <c r="C10" i="36"/>
  <c r="I7" i="36"/>
  <c r="E7" i="36"/>
  <c r="D7" i="36"/>
  <c r="C7" i="36"/>
  <c r="I6" i="36"/>
  <c r="E6" i="36"/>
  <c r="D6" i="36"/>
  <c r="C6" i="36"/>
  <c r="H10" i="36"/>
  <c r="A1" i="36"/>
  <c r="J21" i="35"/>
  <c r="E18" i="35"/>
  <c r="E14" i="35"/>
  <c r="E12" i="35"/>
  <c r="E10" i="35"/>
  <c r="D10" i="35"/>
  <c r="C10" i="35"/>
  <c r="I7" i="35"/>
  <c r="E7" i="35"/>
  <c r="D7" i="35"/>
  <c r="C7" i="35"/>
  <c r="I6" i="35"/>
  <c r="E6" i="35"/>
  <c r="D6" i="35"/>
  <c r="C6" i="35"/>
  <c r="H5" i="35"/>
  <c r="H10" i="35" s="1"/>
  <c r="G5" i="35"/>
  <c r="G10" i="35" s="1"/>
  <c r="F5" i="35"/>
  <c r="F10" i="35" s="1"/>
  <c r="A1" i="35"/>
  <c r="I22" i="34"/>
  <c r="E19" i="34"/>
  <c r="E15" i="34"/>
  <c r="E13" i="34"/>
  <c r="E11" i="34"/>
  <c r="D11" i="34"/>
  <c r="C11" i="34"/>
  <c r="H8" i="34"/>
  <c r="E8" i="34"/>
  <c r="D8" i="34"/>
  <c r="C8" i="34"/>
  <c r="H7" i="34"/>
  <c r="E7" i="34"/>
  <c r="D7" i="34"/>
  <c r="C7" i="34"/>
  <c r="H6" i="34"/>
  <c r="E6" i="34"/>
  <c r="D6" i="34"/>
  <c r="C6" i="34"/>
  <c r="G5" i="34"/>
  <c r="G11" i="34" s="1"/>
  <c r="F5" i="34"/>
  <c r="F11" i="34" s="1"/>
  <c r="A1" i="34"/>
  <c r="I5" i="36" l="1"/>
  <c r="I10" i="36"/>
  <c r="J10" i="36" s="1"/>
  <c r="J9" i="36" s="1"/>
  <c r="J8" i="36" s="1"/>
  <c r="B28" i="14" s="1"/>
  <c r="J7" i="36"/>
  <c r="J6" i="36"/>
  <c r="I5" i="35"/>
  <c r="J6" i="35"/>
  <c r="I8" i="34"/>
  <c r="I10" i="35"/>
  <c r="J10" i="35" s="1"/>
  <c r="J9" i="35" s="1"/>
  <c r="J8" i="35" s="1"/>
  <c r="B22" i="14" s="1"/>
  <c r="J7" i="35"/>
  <c r="H5" i="34"/>
  <c r="H11" i="34"/>
  <c r="I11" i="34" s="1"/>
  <c r="I10" i="34" s="1"/>
  <c r="I7" i="34"/>
  <c r="J5" i="36"/>
  <c r="I6" i="34"/>
  <c r="J4" i="36" l="1"/>
  <c r="J12" i="36" s="1"/>
  <c r="J11" i="36" s="1"/>
  <c r="B29" i="14" s="1"/>
  <c r="B27" i="14"/>
  <c r="I5" i="34"/>
  <c r="I4" i="34" s="1"/>
  <c r="I9" i="34"/>
  <c r="B16" i="14"/>
  <c r="J5" i="35"/>
  <c r="J18" i="36" l="1"/>
  <c r="J17" i="36" s="1"/>
  <c r="B31" i="14" s="1"/>
  <c r="J14" i="36"/>
  <c r="B30" i="14" s="1"/>
  <c r="J4" i="35"/>
  <c r="J14" i="35" s="1"/>
  <c r="B21" i="14"/>
  <c r="B15" i="14"/>
  <c r="I15" i="34"/>
  <c r="I14" i="34" s="1"/>
  <c r="B18" i="14" s="1"/>
  <c r="I13" i="34"/>
  <c r="I12" i="34" s="1"/>
  <c r="B17" i="14" s="1"/>
  <c r="I19" i="34"/>
  <c r="J13" i="35" l="1"/>
  <c r="B24" i="14"/>
  <c r="J13" i="36"/>
  <c r="J18" i="35"/>
  <c r="J12" i="35"/>
  <c r="J11" i="35" s="1"/>
  <c r="I16" i="34"/>
  <c r="I18" i="34"/>
  <c r="B19" i="14"/>
  <c r="B14" i="14" s="1"/>
  <c r="C10" i="8" s="1"/>
  <c r="J17" i="35" l="1"/>
  <c r="B25" i="14"/>
  <c r="J15" i="36"/>
  <c r="J19" i="36" s="1"/>
  <c r="J15" i="35"/>
  <c r="B23" i="14"/>
  <c r="B20" i="14" s="1"/>
  <c r="C12" i="8" s="1"/>
  <c r="I20" i="34"/>
  <c r="J19" i="35" l="1"/>
  <c r="E11" i="26" l="1"/>
  <c r="D11" i="26"/>
  <c r="C11" i="26"/>
  <c r="E11" i="11"/>
  <c r="D11" i="11"/>
  <c r="C11" i="11"/>
  <c r="K20" i="24" l="1"/>
  <c r="J20" i="24"/>
  <c r="I20" i="24"/>
  <c r="H20" i="24"/>
  <c r="G20" i="24"/>
  <c r="F20" i="24"/>
  <c r="K19" i="24"/>
  <c r="J19" i="24"/>
  <c r="I19" i="24"/>
  <c r="H19" i="24"/>
  <c r="G19" i="24"/>
  <c r="F19" i="24"/>
  <c r="K16" i="24"/>
  <c r="J16" i="24"/>
  <c r="I16" i="24"/>
  <c r="H16" i="24"/>
  <c r="G16" i="24"/>
  <c r="F16" i="24"/>
  <c r="J9" i="24"/>
  <c r="I9" i="24"/>
  <c r="I22" i="24" s="1"/>
  <c r="H9" i="24"/>
  <c r="H22" i="24" s="1"/>
  <c r="G9" i="24"/>
  <c r="J5" i="24"/>
  <c r="I5" i="24"/>
  <c r="H5" i="24"/>
  <c r="G5" i="24"/>
  <c r="I8" i="26"/>
  <c r="I7" i="26"/>
  <c r="I6" i="26"/>
  <c r="F5" i="26"/>
  <c r="F11" i="26" s="1"/>
  <c r="G11" i="26"/>
  <c r="G22" i="24" l="1"/>
  <c r="J22" i="24"/>
  <c r="A2" i="24"/>
  <c r="E8" i="26" l="1"/>
  <c r="D8" i="26"/>
  <c r="C8" i="26"/>
  <c r="H11" i="26"/>
  <c r="I11" i="26" l="1"/>
  <c r="J11" i="26" s="1"/>
  <c r="J10" i="26" s="1"/>
  <c r="B10" i="14" s="1"/>
  <c r="J8" i="26"/>
  <c r="H5" i="11"/>
  <c r="K9" i="24" l="1"/>
  <c r="K5" i="24"/>
  <c r="F5" i="24"/>
  <c r="L11" i="24"/>
  <c r="E11" i="24"/>
  <c r="D11" i="24"/>
  <c r="C11" i="24"/>
  <c r="L10" i="24"/>
  <c r="E10" i="24"/>
  <c r="D10" i="24"/>
  <c r="C10" i="24"/>
  <c r="F9" i="24"/>
  <c r="L8" i="24"/>
  <c r="E8" i="24"/>
  <c r="D8" i="24"/>
  <c r="C8" i="24"/>
  <c r="L7" i="24"/>
  <c r="E7" i="24"/>
  <c r="D7" i="24"/>
  <c r="C7" i="24"/>
  <c r="L6" i="24"/>
  <c r="E6" i="24"/>
  <c r="D6" i="24"/>
  <c r="C6" i="24"/>
  <c r="C14" i="24"/>
  <c r="C8" i="11"/>
  <c r="D8" i="11"/>
  <c r="E8" i="11"/>
  <c r="E15" i="26"/>
  <c r="E7" i="26"/>
  <c r="D7" i="26"/>
  <c r="C7" i="26"/>
  <c r="E6" i="26"/>
  <c r="D6" i="26"/>
  <c r="C6" i="26"/>
  <c r="A1" i="26"/>
  <c r="K22" i="24" l="1"/>
  <c r="F22" i="24"/>
  <c r="M10" i="24"/>
  <c r="L9" i="24"/>
  <c r="M11" i="24"/>
  <c r="M8" i="24"/>
  <c r="M6" i="24"/>
  <c r="M7" i="24"/>
  <c r="I5" i="26"/>
  <c r="J7" i="26"/>
  <c r="I8" i="11"/>
  <c r="J6" i="26"/>
  <c r="M9" i="24" l="1"/>
  <c r="M5" i="24" s="1"/>
  <c r="M4" i="24" s="1"/>
  <c r="J5" i="26"/>
  <c r="B9" i="14" s="1"/>
  <c r="J9" i="26" l="1"/>
  <c r="J4" i="26"/>
  <c r="J15" i="26" l="1"/>
  <c r="J22" i="26"/>
  <c r="E15" i="11"/>
  <c r="E26" i="24"/>
  <c r="D16" i="25"/>
  <c r="C16" i="25"/>
  <c r="C11" i="25"/>
  <c r="D8" i="25"/>
  <c r="E13" i="26" s="1"/>
  <c r="J13" i="26" s="1"/>
  <c r="J12" i="26" s="1"/>
  <c r="B11" i="14" s="1"/>
  <c r="C8" i="25"/>
  <c r="L5" i="24"/>
  <c r="J14" i="26" l="1"/>
  <c r="J16" i="26" s="1"/>
  <c r="B12" i="14"/>
  <c r="M33" i="24"/>
  <c r="E19" i="11"/>
  <c r="E19" i="26"/>
  <c r="J19" i="26" s="1"/>
  <c r="C17" i="25"/>
  <c r="E24" i="24"/>
  <c r="E13" i="11"/>
  <c r="D17" i="25"/>
  <c r="E30" i="24"/>
  <c r="E22" i="24"/>
  <c r="D22" i="24"/>
  <c r="C22" i="24"/>
  <c r="L17" i="24"/>
  <c r="E17" i="24"/>
  <c r="D17" i="24"/>
  <c r="C17" i="24"/>
  <c r="L16" i="24"/>
  <c r="E16" i="24"/>
  <c r="D16" i="24"/>
  <c r="C16" i="24"/>
  <c r="L14" i="24"/>
  <c r="M14" i="24" s="1"/>
  <c r="M13" i="24" s="1"/>
  <c r="A1" i="24"/>
  <c r="J18" i="26" l="1"/>
  <c r="J20" i="26" s="1"/>
  <c r="B13" i="14"/>
  <c r="L20" i="24"/>
  <c r="M20" i="24" s="1"/>
  <c r="M17" i="24"/>
  <c r="L19" i="24"/>
  <c r="M19" i="24" s="1"/>
  <c r="M16" i="24"/>
  <c r="B8" i="14" l="1"/>
  <c r="C8" i="8" s="1"/>
  <c r="M18" i="24"/>
  <c r="M15" i="24"/>
  <c r="L22" i="24"/>
  <c r="M22" i="24" s="1"/>
  <c r="M21" i="24" s="1"/>
  <c r="M12" i="24" l="1"/>
  <c r="M26" i="24" l="1"/>
  <c r="M25" i="24" s="1"/>
  <c r="M30" i="24"/>
  <c r="M29" i="24" s="1"/>
  <c r="M24" i="24"/>
  <c r="M23" i="24" s="1"/>
  <c r="M27" i="24" l="1"/>
  <c r="M31" i="24" s="1"/>
  <c r="A2" i="23" l="1"/>
  <c r="A3" i="23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" i="23"/>
  <c r="E7" i="11" l="1"/>
  <c r="D7" i="11"/>
  <c r="C7" i="11"/>
  <c r="E6" i="11"/>
  <c r="D6" i="11"/>
  <c r="C6" i="11"/>
  <c r="G5" i="11" l="1"/>
  <c r="G11" i="11" s="1"/>
  <c r="H11" i="11" s="1"/>
  <c r="I11" i="11" l="1"/>
  <c r="I10" i="11" s="1"/>
  <c r="I6" i="11"/>
  <c r="I7" i="11"/>
  <c r="I5" i="11" l="1"/>
  <c r="A1" i="11" l="1"/>
  <c r="I4" i="11" l="1"/>
  <c r="B26" i="14" l="1"/>
  <c r="C14" i="8" s="1"/>
  <c r="B3" i="14" l="1"/>
  <c r="C11" i="8" l="1"/>
  <c r="C7" i="8"/>
  <c r="C9" i="8"/>
  <c r="I9" i="11"/>
  <c r="B4" i="14" s="1"/>
  <c r="I19" i="11" l="1"/>
  <c r="I13" i="11"/>
  <c r="I15" i="11"/>
  <c r="I14" i="11" l="1"/>
  <c r="B6" i="14" s="1"/>
  <c r="I12" i="11"/>
  <c r="I16" i="11" l="1"/>
  <c r="B5" i="14"/>
  <c r="I18" i="11"/>
  <c r="I20" i="11" l="1"/>
  <c r="B7" i="14"/>
  <c r="B2" i="14" l="1"/>
  <c r="C6" i="8" s="1"/>
  <c r="C5" i="8" l="1"/>
  <c r="E6" i="8" l="1"/>
  <c r="B32" i="14" l="1"/>
  <c r="C13" i="8" l="1"/>
  <c r="C15" i="8" l="1"/>
  <c r="E9" i="8" l="1"/>
  <c r="E10" i="8"/>
  <c r="E8" i="8"/>
  <c r="E12" i="8"/>
  <c r="E14" i="8"/>
  <c r="E7" i="8"/>
  <c r="E13" i="8"/>
  <c r="E11" i="8"/>
  <c r="E5" i="8"/>
  <c r="E15" i="8" l="1"/>
</calcChain>
</file>

<file path=xl/sharedStrings.xml><?xml version="1.0" encoding="utf-8"?>
<sst xmlns="http://schemas.openxmlformats.org/spreadsheetml/2006/main" count="810" uniqueCount="421">
  <si>
    <t>DESCRIÇÃO</t>
  </si>
  <si>
    <t/>
  </si>
  <si>
    <t>ITEM</t>
  </si>
  <si>
    <t>PLANILHA DE CUSTOS</t>
  </si>
  <si>
    <t>TOTAL</t>
  </si>
  <si>
    <t>Mês</t>
  </si>
  <si>
    <t>VEÍCULOS</t>
  </si>
  <si>
    <t>Instrumental de topografia</t>
  </si>
  <si>
    <t>Escritório</t>
  </si>
  <si>
    <t>GPS</t>
  </si>
  <si>
    <t>und</t>
  </si>
  <si>
    <t>DIVERSOS</t>
  </si>
  <si>
    <t>VIAGENS</t>
  </si>
  <si>
    <t>TI - Equipamentos e Softwares</t>
  </si>
  <si>
    <t>Mão de Obra e Consultoria Especializada</t>
  </si>
  <si>
    <t>VALOR</t>
  </si>
  <si>
    <t>Código</t>
  </si>
  <si>
    <t>Descrição</t>
  </si>
  <si>
    <t>Unidade</t>
  </si>
  <si>
    <t xml:space="preserve">un </t>
  </si>
  <si>
    <t>ins001</t>
  </si>
  <si>
    <t>ins002</t>
  </si>
  <si>
    <t>div001</t>
  </si>
  <si>
    <t>div</t>
  </si>
  <si>
    <t>%</t>
  </si>
  <si>
    <t>Tributos (exceto encargos com pessoal)</t>
  </si>
  <si>
    <t>Custos Administrativos (exceto diária e passagens)</t>
  </si>
  <si>
    <t>Lucro</t>
  </si>
  <si>
    <t>SICRO</t>
  </si>
  <si>
    <t>Despesas gerais, inclusive com diárias e a passagens</t>
  </si>
  <si>
    <t>Custos administrativos (exceto diária e passagens)</t>
  </si>
  <si>
    <t>DESPESAS FISCAIS/PIS/ISS/COFINS (SEM CSLL)</t>
  </si>
  <si>
    <t>Custo Administrativo (ìndice sobre item gastos com pessoal)</t>
  </si>
  <si>
    <t>ins003</t>
  </si>
  <si>
    <t>ins004</t>
  </si>
  <si>
    <t>A</t>
  </si>
  <si>
    <t>B</t>
  </si>
  <si>
    <t>C</t>
  </si>
  <si>
    <t>D</t>
  </si>
  <si>
    <t>E</t>
  </si>
  <si>
    <t>São Paulo - Brasília</t>
  </si>
  <si>
    <t>Brasília - São Paulo</t>
  </si>
  <si>
    <t>Custo Unitário</t>
  </si>
  <si>
    <t>Mês 1</t>
  </si>
  <si>
    <t>Mês 2</t>
  </si>
  <si>
    <t>Total</t>
  </si>
  <si>
    <t>Base</t>
  </si>
  <si>
    <t>Item</t>
  </si>
  <si>
    <t>SUPERIOR</t>
  </si>
  <si>
    <t>AUXILIAR</t>
  </si>
  <si>
    <t>Trecho-01</t>
  </si>
  <si>
    <t>Trecho-02</t>
  </si>
  <si>
    <t>Trecho-03</t>
  </si>
  <si>
    <t>Trecho-04</t>
  </si>
  <si>
    <t>GASTOS COM MÃO DE OBRA (INCLUSO ENCARGOS SOCIAIS)</t>
  </si>
  <si>
    <t>DESPESAS GERAIS</t>
  </si>
  <si>
    <t>F</t>
  </si>
  <si>
    <t>SUBTOTAL ( A + B + C + D )</t>
  </si>
  <si>
    <t>G</t>
  </si>
  <si>
    <t>TOTAL GERAL</t>
  </si>
  <si>
    <t>01</t>
  </si>
  <si>
    <t>01.01.01</t>
  </si>
  <si>
    <t>02</t>
  </si>
  <si>
    <t>02.01.01</t>
  </si>
  <si>
    <t>CUSTOS UNITÁRIOS (R$)</t>
  </si>
  <si>
    <t>P8060</t>
  </si>
  <si>
    <t>P8061</t>
  </si>
  <si>
    <t>P8067</t>
  </si>
  <si>
    <t>P8066</t>
  </si>
  <si>
    <t>P8065</t>
  </si>
  <si>
    <t>B8953</t>
  </si>
  <si>
    <t>B8959</t>
  </si>
  <si>
    <t>E8889</t>
  </si>
  <si>
    <t>E8891</t>
  </si>
  <si>
    <t>Engenheiro ambiental sênior</t>
  </si>
  <si>
    <t>Engenheiro ambiental pleno</t>
  </si>
  <si>
    <t>Engenheiro ambiental júnior</t>
  </si>
  <si>
    <t>P8059</t>
  </si>
  <si>
    <t>P8058</t>
  </si>
  <si>
    <t>P8057</t>
  </si>
  <si>
    <t>Auxiliar</t>
  </si>
  <si>
    <t>P8025</t>
  </si>
  <si>
    <t>Auxiliar administrativo</t>
  </si>
  <si>
    <t>P8026</t>
  </si>
  <si>
    <t>R$</t>
  </si>
  <si>
    <t>P8001</t>
  </si>
  <si>
    <t>P8002</t>
  </si>
  <si>
    <t>P8003</t>
  </si>
  <si>
    <t>P8007</t>
  </si>
  <si>
    <t>P8008</t>
  </si>
  <si>
    <t>P8009</t>
  </si>
  <si>
    <t>P8013</t>
  </si>
  <si>
    <t>P8014</t>
  </si>
  <si>
    <t>P8015</t>
  </si>
  <si>
    <t>P8019</t>
  </si>
  <si>
    <t>P8020</t>
  </si>
  <si>
    <t>P8021</t>
  </si>
  <si>
    <t>P8027</t>
  </si>
  <si>
    <t>P8028</t>
  </si>
  <si>
    <t>P8032</t>
  </si>
  <si>
    <t>P8033</t>
  </si>
  <si>
    <t>P8034</t>
  </si>
  <si>
    <t>P8038</t>
  </si>
  <si>
    <t>P8040</t>
  </si>
  <si>
    <t>P8041</t>
  </si>
  <si>
    <t>P8042</t>
  </si>
  <si>
    <t>P8044</t>
  </si>
  <si>
    <t>P8045</t>
  </si>
  <si>
    <t>P8046</t>
  </si>
  <si>
    <t>P8047</t>
  </si>
  <si>
    <t>Advogado júnior</t>
  </si>
  <si>
    <t>Advogado pleno</t>
  </si>
  <si>
    <t>Advogado sênior</t>
  </si>
  <si>
    <t>Analista de desenvolvimento de sistemas júnior</t>
  </si>
  <si>
    <t>Analista de desenvolvimento de sistemas pleno</t>
  </si>
  <si>
    <t>Analista de desenvolvimento de sistemas sênior</t>
  </si>
  <si>
    <t>Arquiteto júnior</t>
  </si>
  <si>
    <t>Arquiteto pleno</t>
  </si>
  <si>
    <t>Arquiteto sênior</t>
  </si>
  <si>
    <t>Assistente social júnior</t>
  </si>
  <si>
    <t>Assistente social pleno</t>
  </si>
  <si>
    <t>Assistente social sênior</t>
  </si>
  <si>
    <t>Auxiliar de laboratório</t>
  </si>
  <si>
    <t>Auxiliar de topografia</t>
  </si>
  <si>
    <t>Biólogo júnior</t>
  </si>
  <si>
    <t>Biólogo pleno</t>
  </si>
  <si>
    <t>Biólogo sênior</t>
  </si>
  <si>
    <t>Chefe de escritório</t>
  </si>
  <si>
    <t>Contador júnior</t>
  </si>
  <si>
    <t>Contador pleno</t>
  </si>
  <si>
    <t>Contador sênior</t>
  </si>
  <si>
    <t>Economista júnior</t>
  </si>
  <si>
    <t>Economista pleno</t>
  </si>
  <si>
    <t>Economista sênior</t>
  </si>
  <si>
    <t>mês</t>
  </si>
  <si>
    <t>Código
Engenharia
Consultiva</t>
  </si>
  <si>
    <t>Categoria profissional</t>
  </si>
  <si>
    <t>Und</t>
  </si>
  <si>
    <t>Salário
(R$)</t>
  </si>
  <si>
    <t>Encargos
Sociais
(%)</t>
  </si>
  <si>
    <t>Encargos
Sociais
(R$)</t>
  </si>
  <si>
    <t>Alimentação</t>
  </si>
  <si>
    <t>EPI</t>
  </si>
  <si>
    <t>Ferramenta</t>
  </si>
  <si>
    <t>Transporte</t>
  </si>
  <si>
    <t>Exame
Ocupacional</t>
  </si>
  <si>
    <t>Cesta
Básica</t>
  </si>
  <si>
    <t>Assistência
Médica</t>
  </si>
  <si>
    <t>Seguro de
Vida</t>
  </si>
  <si>
    <t>Encargos Totais</t>
  </si>
  <si>
    <t>Custo Total</t>
  </si>
  <si>
    <t>Encargos Complementares</t>
  </si>
  <si>
    <t>Encargos Adicionais</t>
  </si>
  <si>
    <t>P8054</t>
  </si>
  <si>
    <t>P8055</t>
  </si>
  <si>
    <t>P8056</t>
  </si>
  <si>
    <t>P8062</t>
  </si>
  <si>
    <t>P8063</t>
  </si>
  <si>
    <t>P8064</t>
  </si>
  <si>
    <t>P8068</t>
  </si>
  <si>
    <t>P8069</t>
  </si>
  <si>
    <t>P8070</t>
  </si>
  <si>
    <t>P8080</t>
  </si>
  <si>
    <t>P8081</t>
  </si>
  <si>
    <t>P8082</t>
  </si>
  <si>
    <t>P8092</t>
  </si>
  <si>
    <t>P8093</t>
  </si>
  <si>
    <t>P8094</t>
  </si>
  <si>
    <t>P8098</t>
  </si>
  <si>
    <t>P8102</t>
  </si>
  <si>
    <t>P8106</t>
  </si>
  <si>
    <t>P8107</t>
  </si>
  <si>
    <t>P8108</t>
  </si>
  <si>
    <t>Engenheiro agrônomo júnior</t>
  </si>
  <si>
    <t>Engenheiro agrônomo pleno</t>
  </si>
  <si>
    <t>Engenheiro agrônomo sênior</t>
  </si>
  <si>
    <t>Engenheiro consultor especial</t>
  </si>
  <si>
    <t>Engenheiro coordenador</t>
  </si>
  <si>
    <t>Engenheiro de pesca júnior</t>
  </si>
  <si>
    <t>Engenheiro de pesca pleno</t>
  </si>
  <si>
    <t>Engenheiro de pesca sênior</t>
  </si>
  <si>
    <t>Engenheiro de projetos júnior</t>
  </si>
  <si>
    <t>Engenheiro de projetos pleno</t>
  </si>
  <si>
    <t>Engenheiro de projetos sênior</t>
  </si>
  <si>
    <t>Engenheiro florestal júnior</t>
  </si>
  <si>
    <t>Engenheiro florestal pleno</t>
  </si>
  <si>
    <t>Engenheiro florestal sênior</t>
  </si>
  <si>
    <t>Geólogo júnior</t>
  </si>
  <si>
    <t>Geólogo pleno</t>
  </si>
  <si>
    <t>Geólogo sênior</t>
  </si>
  <si>
    <t>Jornalista júnior</t>
  </si>
  <si>
    <t>Jornalista pleno</t>
  </si>
  <si>
    <t>Jornalista sênior</t>
  </si>
  <si>
    <t>Laboratorista</t>
  </si>
  <si>
    <t>Médico veterinário</t>
  </si>
  <si>
    <t>Meteorologista júnior</t>
  </si>
  <si>
    <t>Meteorologista pleno</t>
  </si>
  <si>
    <t>Meteorologista sênior</t>
  </si>
  <si>
    <t>P8112</t>
  </si>
  <si>
    <t>P8113</t>
  </si>
  <si>
    <t>P8117</t>
  </si>
  <si>
    <t>P8118</t>
  </si>
  <si>
    <t>P8119</t>
  </si>
  <si>
    <t>P8129</t>
  </si>
  <si>
    <t>P8130</t>
  </si>
  <si>
    <t>P8131</t>
  </si>
  <si>
    <t>P8135</t>
  </si>
  <si>
    <t>P8139</t>
  </si>
  <si>
    <t>P8143</t>
  </si>
  <si>
    <t>P8147</t>
  </si>
  <si>
    <t>P8151</t>
  </si>
  <si>
    <t>P8155</t>
  </si>
  <si>
    <t>P8159</t>
  </si>
  <si>
    <t>P8163</t>
  </si>
  <si>
    <t>Motorista de caminhão</t>
  </si>
  <si>
    <t>Motorista de veículo leve</t>
  </si>
  <si>
    <t>Oceanógrafo júnior</t>
  </si>
  <si>
    <t>Oceanógrafo pleno</t>
  </si>
  <si>
    <t>Oceanógrafo sênior</t>
  </si>
  <si>
    <t>Pedagogo júnior</t>
  </si>
  <si>
    <t>Pedagogo pleno</t>
  </si>
  <si>
    <t>Pedagogo sênior</t>
  </si>
  <si>
    <t>Secretária</t>
  </si>
  <si>
    <t>Sondador</t>
  </si>
  <si>
    <t>Técnico ambiental</t>
  </si>
  <si>
    <t>Técnico de obras</t>
  </si>
  <si>
    <t>Técnico de segurança do trabalho</t>
  </si>
  <si>
    <t>Técnico em geoprocessamento</t>
  </si>
  <si>
    <t>Técnico em informática - programador</t>
  </si>
  <si>
    <t>Topógrafo</t>
  </si>
  <si>
    <t>Fonte: FGV IBRE</t>
  </si>
  <si>
    <t>Custo</t>
  </si>
  <si>
    <t>ANEXO III - CUSTOS GERAIS E BENEFÍCIOS E DESPESAS INDIRETAS - BDI</t>
  </si>
  <si>
    <t>E8887</t>
  </si>
  <si>
    <t>Tipo</t>
  </si>
  <si>
    <t>Custo horário (R$)</t>
  </si>
  <si>
    <t>Operativo</t>
  </si>
  <si>
    <t>Improdutivo</t>
  </si>
  <si>
    <t>hora</t>
  </si>
  <si>
    <t>B8951</t>
  </si>
  <si>
    <t>B8952</t>
  </si>
  <si>
    <t>B8954</t>
  </si>
  <si>
    <t>B8955</t>
  </si>
  <si>
    <t>B8956</t>
  </si>
  <si>
    <t>B8957</t>
  </si>
  <si>
    <t>B8958</t>
  </si>
  <si>
    <t>B8960</t>
  </si>
  <si>
    <t>Residência</t>
  </si>
  <si>
    <t>Laboratório de asfalto</t>
  </si>
  <si>
    <t>Laboratório de concreto</t>
  </si>
  <si>
    <t>Laboratório de solos</t>
  </si>
  <si>
    <t>Topografia</t>
  </si>
  <si>
    <t>Custo horário    (R$)</t>
  </si>
  <si>
    <t>Despesas Gerais</t>
  </si>
  <si>
    <t>P9848</t>
  </si>
  <si>
    <t>Desenhista</t>
  </si>
  <si>
    <t>Técnico especializado - mensalista</t>
  </si>
  <si>
    <t>P9867</t>
  </si>
  <si>
    <t>P9878</t>
  </si>
  <si>
    <t>Fonte: Tabela de Mão de obra SICRO, São Paulo, Janeiro de 2020</t>
  </si>
  <si>
    <t>Falling Weoght Deflectometer - FWD</t>
  </si>
  <si>
    <t>Laboratório de Solos</t>
  </si>
  <si>
    <t>SBRJ</t>
  </si>
  <si>
    <t>SBUL</t>
  </si>
  <si>
    <t>SBMK</t>
  </si>
  <si>
    <t>SBUR</t>
  </si>
  <si>
    <t>SBJR</t>
  </si>
  <si>
    <t>SBBE</t>
  </si>
  <si>
    <t>SBMQ</t>
  </si>
  <si>
    <t>SBSN</t>
  </si>
  <si>
    <t>SBMA</t>
  </si>
  <si>
    <t>SBCJ</t>
  </si>
  <si>
    <t>SBHT</t>
  </si>
  <si>
    <t>SBSP</t>
  </si>
  <si>
    <t>SBCG</t>
  </si>
  <si>
    <t>SBMT</t>
  </si>
  <si>
    <t>SBCR</t>
  </si>
  <si>
    <t>SBPP</t>
  </si>
  <si>
    <t>Aeroporto Santos Dumont - Rio de Janeiro/RJ</t>
  </si>
  <si>
    <t>Aeroporto Ten. Cel. Aviador César Bombonato - Uberlândia/MG</t>
  </si>
  <si>
    <t>Aeroporto Mário Ribeiro - Montes Claros/MG</t>
  </si>
  <si>
    <t>Aeroporto Mario de Almeida Franco - Uberaba/MG</t>
  </si>
  <si>
    <t>Aeroporto de Jacarepaguá/RJ - Roberto Marinho</t>
  </si>
  <si>
    <t>Aeroporto Internacional de Belém - Val de Cans - Júlio Cezar Ribeiro</t>
  </si>
  <si>
    <t>Aeroporto Internacional Alberto Alcolumbre -Macapá/AP</t>
  </si>
  <si>
    <t>Aeroporto Maestro Wilson Fonseca - Santarém/PA</t>
  </si>
  <si>
    <t>Aeroporto João Corrêa da Rocha - Marabá/PA</t>
  </si>
  <si>
    <t>Aeroporto Carajás - Parauapebas/PA</t>
  </si>
  <si>
    <t>Aeroporto de Altamira - Altamira/PA</t>
  </si>
  <si>
    <t>Aeroporto de Congonhas - São Paulo/SP</t>
  </si>
  <si>
    <t>Aeroporto de Campo Grande - Campo Grande/MS</t>
  </si>
  <si>
    <t>Aeroporto Campo de Marte - São Paulo/SP</t>
  </si>
  <si>
    <t>Aeroporto de Corumbá - Corumbá/MS</t>
  </si>
  <si>
    <t>Aeroporto Internacional de Ponta Porã - Ponta Porã/MS</t>
  </si>
  <si>
    <t>IWY</t>
  </si>
  <si>
    <t>ALGUÉIS E DIÁRIAS</t>
  </si>
  <si>
    <t>Alim001</t>
  </si>
  <si>
    <t>Esta001</t>
  </si>
  <si>
    <t>Estadia</t>
  </si>
  <si>
    <t>TF</t>
  </si>
  <si>
    <t>ANEXO II - CONSOLIDAÇÃO DOS CUSTOS DE MÃO DE OBRA DA ENGENHARIA CONSULTIVA</t>
  </si>
  <si>
    <t>Veículo leve - 53 kW (sem motorista)</t>
  </si>
  <si>
    <t>Veículo leve Pick Up 4x4 - 147 kW (sem motorista)</t>
  </si>
  <si>
    <t>Van furgão - 93 kW (com motorista)</t>
  </si>
  <si>
    <t>Comercial (2,60% do CMCC - SINAPI)</t>
  </si>
  <si>
    <t>Residencial (1,70% do CMCC - SINAPI)</t>
  </si>
  <si>
    <t>Benefícios e Despesas Indiretas - BDI</t>
  </si>
  <si>
    <t>Despesas Indiretas</t>
  </si>
  <si>
    <t>% sobre PV</t>
  </si>
  <si>
    <t>% sobre CD</t>
  </si>
  <si>
    <t>Administração Central</t>
  </si>
  <si>
    <t>Variável - f (CD)</t>
  </si>
  <si>
    <t>Despesas Financeiras</t>
  </si>
  <si>
    <t>0,29% sobre (PV – Lucro)</t>
  </si>
  <si>
    <t>Riscos</t>
  </si>
  <si>
    <t>0,50% do PV</t>
  </si>
  <si>
    <t>Garantias Contratuais</t>
  </si>
  <si>
    <t>0,10% do PV</t>
  </si>
  <si>
    <t>Subtotal 1</t>
  </si>
  <si>
    <t>Benefícios</t>
  </si>
  <si>
    <t>Lucro Operacional</t>
  </si>
  <si>
    <t>Subtotal 2</t>
  </si>
  <si>
    <t>Tributos</t>
  </si>
  <si>
    <t>PIS</t>
  </si>
  <si>
    <t>1,65% do PV</t>
  </si>
  <si>
    <t>COFINS</t>
  </si>
  <si>
    <t>7,60% do PV</t>
  </si>
  <si>
    <t>ISSQN*</t>
  </si>
  <si>
    <t>5,00% do PV</t>
  </si>
  <si>
    <t>Subtotal 3</t>
  </si>
  <si>
    <t>Total - BDI (%)</t>
  </si>
  <si>
    <t>Mês 3</t>
  </si>
  <si>
    <t>Mês 4</t>
  </si>
  <si>
    <t>Mês 5</t>
  </si>
  <si>
    <t>Mês 6</t>
  </si>
  <si>
    <r>
      <rPr>
        <sz val="9"/>
        <rFont val="Arial MT"/>
        <family val="2"/>
      </rPr>
      <t>(*) Limite máximo adotado de 5%; valor variável em função da legislação de cada município. As empresas licitantes deverão adotar as alíquotas pertinentes.</t>
    </r>
  </si>
  <si>
    <r>
      <rPr>
        <sz val="8"/>
        <rFont val="Arial MT"/>
        <family val="2"/>
      </rPr>
      <t>Fonte: FGV IBRE</t>
    </r>
  </si>
  <si>
    <t xml:space="preserve">Coordenador ambiental </t>
  </si>
  <si>
    <t>m² x mês</t>
  </si>
  <si>
    <t>ocupante x mês</t>
  </si>
  <si>
    <t>São Paulo - Edit</t>
  </si>
  <si>
    <t>Edit - São Paulo</t>
  </si>
  <si>
    <t>P8167</t>
  </si>
  <si>
    <t>Arquivista júnior</t>
  </si>
  <si>
    <t>P8168</t>
  </si>
  <si>
    <t>Arquivista pleno</t>
  </si>
  <si>
    <t>P8169</t>
  </si>
  <si>
    <t>Arquivista sênior</t>
  </si>
  <si>
    <t>P8173</t>
  </si>
  <si>
    <t>Administrador júnior</t>
  </si>
  <si>
    <t>P8174</t>
  </si>
  <si>
    <t>Administrador pleno</t>
  </si>
  <si>
    <t>P8175</t>
  </si>
  <si>
    <t>Administrador sênior</t>
  </si>
  <si>
    <t>P8180</t>
  </si>
  <si>
    <t>Engenheiro agrimensor júnior</t>
  </si>
  <si>
    <t>P8181</t>
  </si>
  <si>
    <t>Engenheiro agrimensor pleno</t>
  </si>
  <si>
    <t>P8182</t>
  </si>
  <si>
    <t>Engenheiro agrimensor sênior</t>
  </si>
  <si>
    <t>P8183</t>
  </si>
  <si>
    <t>Geógrafo júnior</t>
  </si>
  <si>
    <t>P8184</t>
  </si>
  <si>
    <t>Geógrafo pleno</t>
  </si>
  <si>
    <t>P8185</t>
  </si>
  <si>
    <t>Geógrafo sênior</t>
  </si>
  <si>
    <t>P8186</t>
  </si>
  <si>
    <t>Antropólogo júnior</t>
  </si>
  <si>
    <t>P8187</t>
  </si>
  <si>
    <t>Antropólogo pleno</t>
  </si>
  <si>
    <t>P8188</t>
  </si>
  <si>
    <t>Antropólogo sênior</t>
  </si>
  <si>
    <t>P8189</t>
  </si>
  <si>
    <t>Arqueólogo júnior</t>
  </si>
  <si>
    <t>P8190</t>
  </si>
  <si>
    <t>Arqueólogo pleno</t>
  </si>
  <si>
    <t>P8191</t>
  </si>
  <si>
    <t>Arqueólogo sênior</t>
  </si>
  <si>
    <t>P8192</t>
  </si>
  <si>
    <t>Historiador júnior</t>
  </si>
  <si>
    <t>P8193</t>
  </si>
  <si>
    <t>Historiador pleno</t>
  </si>
  <si>
    <t>P8194</t>
  </si>
  <si>
    <t>Historiador sênior</t>
  </si>
  <si>
    <t>P8195</t>
  </si>
  <si>
    <t>Paleontólogo júnior</t>
  </si>
  <si>
    <t>P8196</t>
  </si>
  <si>
    <t>Paleontólogo pleno</t>
  </si>
  <si>
    <t>P8197</t>
  </si>
  <si>
    <t>Paleontólogo sênior</t>
  </si>
  <si>
    <t>P8198</t>
  </si>
  <si>
    <t>Sociólogo júnior</t>
  </si>
  <si>
    <t>P8199</t>
  </si>
  <si>
    <t>Sociólogo pleno</t>
  </si>
  <si>
    <t>P8200</t>
  </si>
  <si>
    <t>Sociólogo sênior</t>
  </si>
  <si>
    <t>P8264</t>
  </si>
  <si>
    <t>Motorista de veículo leve - horista</t>
  </si>
  <si>
    <t>h</t>
  </si>
  <si>
    <t>Tabela 3 - Benefícios e Despesas Indiretas para a Engenharia Consultiva  - mês de referência: fev/2024</t>
  </si>
  <si>
    <r>
      <t>Tabela 1 - Consolidação dos custos de mão de obra da engenharia consultiva - mês de referência:</t>
    </r>
    <r>
      <rPr>
        <sz val="14"/>
        <color theme="1"/>
        <rFont val="Calibri"/>
        <family val="2"/>
        <scheme val="minor"/>
      </rPr>
      <t xml:space="preserve"> Jan</t>
    </r>
    <r>
      <rPr>
        <b/>
        <sz val="14"/>
        <color theme="1"/>
        <rFont val="Calibri"/>
        <family val="2"/>
        <scheme val="minor"/>
      </rPr>
      <t>/2024</t>
    </r>
  </si>
  <si>
    <t>Tabela 1 - Custos de veículos da Engenharia Consultiva - mês de referência: Jan/2024</t>
  </si>
  <si>
    <t>Tabela 2 - Custos de imóveis, mobiliário, cestas de instalações e custos diversos da Engenharia Consultiva - mês de referência: Jan/2024</t>
  </si>
  <si>
    <t>DNIT</t>
  </si>
  <si>
    <t>Estudo Prévio/Anteprojeto</t>
  </si>
  <si>
    <t>Projeto Básico</t>
  </si>
  <si>
    <t>03.01.01</t>
  </si>
  <si>
    <t>04</t>
  </si>
  <si>
    <t>04.01.01</t>
  </si>
  <si>
    <t>05</t>
  </si>
  <si>
    <t>03</t>
  </si>
  <si>
    <t>05.01.01</t>
  </si>
  <si>
    <t>Suporte para Aprovação</t>
  </si>
  <si>
    <t>Suporte para Contratação</t>
  </si>
  <si>
    <t>Suporte para Fiscalização</t>
  </si>
  <si>
    <t>Elaboração do Projeto Básico</t>
  </si>
  <si>
    <t>Suporte para Aprovação dos Projetos</t>
  </si>
  <si>
    <t>Suporte para Contratação da Execução da Obra e Equipamentos</t>
  </si>
  <si>
    <t>Suporte para Fiscalização das obras e Equipamentos</t>
  </si>
  <si>
    <t>Elaboração do Estudo Prévio</t>
  </si>
  <si>
    <t>Invest SP - Usinas Fotovotaicas (0,5MW à 1,5MW)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</si>
</sst>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  <numFmt numFmtId="166" formatCode="_-* #,##0.000_-;\-* #,##0.000_-;_-* &quot;-&quot;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"/>
      <color theme="1" tint="0.34998626667073579"/>
      <name val="Calibri"/>
      <family val="2"/>
      <scheme val="minor"/>
    </font>
    <font>
      <sz val="2"/>
      <name val="Calibri"/>
      <family val="2"/>
      <scheme val="minor"/>
    </font>
    <font>
      <b/>
      <sz val="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9"/>
      <name val="Arial MT"/>
    </font>
    <font>
      <sz val="8"/>
      <name val="Arial MT"/>
    </font>
    <font>
      <sz val="9"/>
      <name val="Arial MT"/>
      <family val="2"/>
    </font>
    <font>
      <sz val="8"/>
      <name val="Arial MT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30" fillId="0" borderId="0"/>
    <xf numFmtId="0" fontId="37" fillId="0" borderId="0"/>
    <xf numFmtId="43" fontId="37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6" fillId="0" borderId="0" xfId="0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horizontal="left"/>
    </xf>
    <xf numFmtId="10" fontId="0" fillId="0" borderId="0" xfId="3" applyNumberFormat="1" applyFont="1" applyAlignment="1">
      <alignment vertical="center"/>
    </xf>
    <xf numFmtId="43" fontId="4" fillId="0" borderId="0" xfId="0" applyNumberFormat="1" applyFont="1"/>
    <xf numFmtId="0" fontId="10" fillId="0" borderId="0" xfId="0" applyFont="1"/>
    <xf numFmtId="43" fontId="13" fillId="0" borderId="9" xfId="1" applyFont="1" applyBorder="1"/>
    <xf numFmtId="49" fontId="13" fillId="0" borderId="9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4" fontId="13" fillId="0" borderId="9" xfId="0" applyNumberFormat="1" applyFont="1" applyBorder="1" applyAlignment="1">
      <alignment horizontal="right" vertical="center"/>
    </xf>
    <xf numFmtId="43" fontId="13" fillId="0" borderId="9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10" xfId="0" applyFont="1" applyBorder="1" applyAlignment="1">
      <alignment horizontal="center" vertical="center"/>
    </xf>
    <xf numFmtId="43" fontId="13" fillId="0" borderId="10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center" vertical="center"/>
    </xf>
    <xf numFmtId="17" fontId="1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43" fontId="6" fillId="3" borderId="5" xfId="1" applyFont="1" applyFill="1" applyBorder="1" applyAlignment="1">
      <alignment horizontal="right"/>
    </xf>
    <xf numFmtId="41" fontId="13" fillId="0" borderId="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7" borderId="5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center" vertical="center"/>
    </xf>
    <xf numFmtId="17" fontId="17" fillId="7" borderId="5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/>
    </xf>
    <xf numFmtId="43" fontId="17" fillId="7" borderId="5" xfId="1" applyFont="1" applyFill="1" applyBorder="1" applyAlignment="1">
      <alignment horizontal="right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3" fontId="18" fillId="0" borderId="0" xfId="1" applyFont="1" applyFill="1" applyBorder="1" applyAlignment="1">
      <alignment horizontal="center"/>
    </xf>
    <xf numFmtId="43" fontId="18" fillId="0" borderId="0" xfId="1" applyFont="1" applyBorder="1"/>
    <xf numFmtId="0" fontId="19" fillId="0" borderId="0" xfId="0" applyFont="1"/>
    <xf numFmtId="0" fontId="13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2" borderId="5" xfId="0" applyFont="1" applyFill="1" applyBorder="1" applyAlignment="1">
      <alignment horizontal="center" vertical="center"/>
    </xf>
    <xf numFmtId="10" fontId="20" fillId="0" borderId="0" xfId="3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16" fillId="7" borderId="5" xfId="3" applyNumberFormat="1" applyFont="1" applyFill="1" applyBorder="1" applyAlignment="1">
      <alignment vertical="center"/>
    </xf>
    <xf numFmtId="10" fontId="13" fillId="0" borderId="11" xfId="3" applyNumberFormat="1" applyFont="1" applyFill="1" applyBorder="1" applyAlignment="1">
      <alignment vertical="center"/>
    </xf>
    <xf numFmtId="10" fontId="16" fillId="6" borderId="0" xfId="3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17" fillId="6" borderId="2" xfId="3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11" fillId="4" borderId="10" xfId="0" applyNumberFormat="1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/>
    </xf>
    <xf numFmtId="0" fontId="10" fillId="4" borderId="10" xfId="0" applyFont="1" applyFill="1" applyBorder="1"/>
    <xf numFmtId="43" fontId="10" fillId="4" borderId="10" xfId="1" applyFont="1" applyFill="1" applyBorder="1"/>
    <xf numFmtId="49" fontId="11" fillId="4" borderId="9" xfId="0" applyNumberFormat="1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/>
    <xf numFmtId="43" fontId="6" fillId="0" borderId="0" xfId="1" applyFont="1" applyAlignment="1">
      <alignment horizontal="center"/>
    </xf>
    <xf numFmtId="43" fontId="10" fillId="0" borderId="0" xfId="1" applyFont="1"/>
    <xf numFmtId="43" fontId="19" fillId="0" borderId="0" xfId="1" applyFont="1"/>
    <xf numFmtId="43" fontId="14" fillId="0" borderId="0" xfId="1" applyFont="1"/>
    <xf numFmtId="43" fontId="15" fillId="0" borderId="0" xfId="1" applyFont="1"/>
    <xf numFmtId="43" fontId="23" fillId="0" borderId="0" xfId="1" applyFont="1" applyAlignment="1">
      <alignment horizontal="center"/>
    </xf>
    <xf numFmtId="43" fontId="23" fillId="0" borderId="0" xfId="1" applyFont="1" applyAlignment="1">
      <alignment horizontal="left"/>
    </xf>
    <xf numFmtId="43" fontId="17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43" fontId="11" fillId="0" borderId="0" xfId="1" applyFont="1" applyAlignment="1">
      <alignment horizontal="left"/>
    </xf>
    <xf numFmtId="44" fontId="0" fillId="0" borderId="0" xfId="2" applyFont="1" applyAlignment="1">
      <alignment vertical="center"/>
    </xf>
    <xf numFmtId="0" fontId="5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13" fillId="0" borderId="10" xfId="3" applyNumberFormat="1" applyFont="1" applyBorder="1" applyAlignment="1">
      <alignment horizontal="right" vertical="center"/>
    </xf>
    <xf numFmtId="10" fontId="7" fillId="3" borderId="5" xfId="3" applyNumberFormat="1" applyFont="1" applyFill="1" applyBorder="1" applyAlignment="1">
      <alignment horizontal="center" vertical="center"/>
    </xf>
    <xf numFmtId="10" fontId="17" fillId="7" borderId="5" xfId="3" applyNumberFormat="1" applyFont="1" applyFill="1" applyBorder="1" applyAlignment="1">
      <alignment horizontal="center" vertical="center"/>
    </xf>
    <xf numFmtId="10" fontId="18" fillId="0" borderId="0" xfId="3" applyNumberFormat="1" applyFont="1" applyBorder="1" applyAlignment="1">
      <alignment horizontal="right" vertical="center"/>
    </xf>
    <xf numFmtId="10" fontId="13" fillId="0" borderId="9" xfId="3" applyNumberFormat="1" applyFont="1" applyBorder="1" applyAlignment="1">
      <alignment horizontal="right" vertical="center"/>
    </xf>
    <xf numFmtId="0" fontId="24" fillId="0" borderId="6" xfId="0" applyFont="1" applyBorder="1" applyAlignment="1">
      <alignment horizontal="left" vertical="center"/>
    </xf>
    <xf numFmtId="43" fontId="24" fillId="0" borderId="6" xfId="1" applyFont="1" applyBorder="1" applyAlignment="1">
      <alignment horizontal="center"/>
    </xf>
    <xf numFmtId="4" fontId="8" fillId="0" borderId="0" xfId="0" applyNumberFormat="1" applyFont="1" applyAlignment="1">
      <alignment vertical="center"/>
    </xf>
    <xf numFmtId="44" fontId="0" fillId="0" borderId="0" xfId="2" applyFont="1"/>
    <xf numFmtId="43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16" fillId="5" borderId="12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3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43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43" fontId="4" fillId="0" borderId="15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43" fontId="4" fillId="0" borderId="13" xfId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43" fontId="4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3" fontId="4" fillId="0" borderId="18" xfId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43" fontId="4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43" fontId="4" fillId="0" borderId="23" xfId="1" applyFont="1" applyBorder="1" applyAlignment="1">
      <alignment horizontal="center" vertical="center"/>
    </xf>
    <xf numFmtId="164" fontId="11" fillId="4" borderId="10" xfId="0" applyNumberFormat="1" applyFont="1" applyFill="1" applyBorder="1"/>
    <xf numFmtId="164" fontId="13" fillId="0" borderId="9" xfId="1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43" fontId="13" fillId="0" borderId="10" xfId="1" applyFont="1" applyFill="1" applyBorder="1"/>
    <xf numFmtId="10" fontId="10" fillId="0" borderId="0" xfId="3" applyNumberFormat="1" applyFont="1" applyFill="1"/>
    <xf numFmtId="43" fontId="4" fillId="0" borderId="0" xfId="1" applyFont="1" applyAlignment="1">
      <alignment horizontal="left" vertical="center"/>
    </xf>
    <xf numFmtId="0" fontId="27" fillId="0" borderId="0" xfId="0" applyFont="1"/>
    <xf numFmtId="44" fontId="27" fillId="0" borderId="0" xfId="2" applyFont="1"/>
    <xf numFmtId="0" fontId="28" fillId="0" borderId="0" xfId="0" applyFont="1"/>
    <xf numFmtId="44" fontId="28" fillId="0" borderId="0" xfId="2" applyFont="1"/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4" fontId="13" fillId="0" borderId="26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horizontal="center" vertical="center"/>
    </xf>
    <xf numFmtId="0" fontId="3" fillId="0" borderId="0" xfId="0" applyFont="1"/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9" fontId="6" fillId="0" borderId="0" xfId="3" applyFont="1" applyAlignment="1">
      <alignment vertical="center"/>
    </xf>
    <xf numFmtId="9" fontId="13" fillId="0" borderId="0" xfId="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/>
    <xf numFmtId="2" fontId="0" fillId="0" borderId="22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2" fillId="5" borderId="21" xfId="0" applyNumberFormat="1" applyFont="1" applyFill="1" applyBorder="1" applyAlignment="1">
      <alignment horizontal="center"/>
    </xf>
    <xf numFmtId="0" fontId="30" fillId="0" borderId="0" xfId="5" applyAlignment="1">
      <alignment horizontal="left" vertical="top"/>
    </xf>
    <xf numFmtId="0" fontId="36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10" fontId="36" fillId="0" borderId="1" xfId="3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0" fontId="17" fillId="8" borderId="4" xfId="0" applyFont="1" applyFill="1" applyBorder="1" applyAlignment="1">
      <alignment vertical="center"/>
    </xf>
    <xf numFmtId="44" fontId="17" fillId="8" borderId="1" xfId="2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44" fontId="17" fillId="6" borderId="1" xfId="2" applyFont="1" applyFill="1" applyBorder="1" applyAlignment="1">
      <alignment vertical="center"/>
    </xf>
    <xf numFmtId="49" fontId="16" fillId="8" borderId="4" xfId="0" applyNumberFormat="1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4" fontId="16" fillId="8" borderId="2" xfId="0" applyNumberFormat="1" applyFont="1" applyFill="1" applyBorder="1" applyAlignment="1">
      <alignment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vertical="center"/>
    </xf>
    <xf numFmtId="4" fontId="17" fillId="6" borderId="2" xfId="0" applyNumberFormat="1" applyFont="1" applyFill="1" applyBorder="1" applyAlignment="1">
      <alignment vertical="center"/>
    </xf>
    <xf numFmtId="165" fontId="11" fillId="4" borderId="10" xfId="0" applyNumberFormat="1" applyFont="1" applyFill="1" applyBorder="1"/>
    <xf numFmtId="166" fontId="11" fillId="4" borderId="10" xfId="0" applyNumberFormat="1" applyFont="1" applyFill="1" applyBorder="1"/>
    <xf numFmtId="165" fontId="13" fillId="0" borderId="9" xfId="1" applyNumberFormat="1" applyFont="1" applyFill="1" applyBorder="1" applyAlignment="1">
      <alignment horizontal="center"/>
    </xf>
    <xf numFmtId="165" fontId="13" fillId="0" borderId="9" xfId="1" applyNumberFormat="1" applyFont="1" applyFill="1" applyBorder="1" applyAlignment="1">
      <alignment horizontal="center" vertical="center"/>
    </xf>
    <xf numFmtId="165" fontId="11" fillId="4" borderId="1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22" fillId="4" borderId="4" xfId="4" applyFont="1" applyFill="1" applyBorder="1" applyAlignment="1">
      <alignment horizontal="center" vertical="center" wrapText="1"/>
    </xf>
    <xf numFmtId="0" fontId="22" fillId="4" borderId="5" xfId="4" applyFont="1" applyFill="1" applyBorder="1" applyAlignment="1">
      <alignment horizontal="center" vertical="center" wrapText="1"/>
    </xf>
    <xf numFmtId="0" fontId="22" fillId="4" borderId="2" xfId="4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23" fillId="4" borderId="4" xfId="4" applyFont="1" applyFill="1" applyBorder="1" applyAlignment="1">
      <alignment horizontal="center" vertical="center"/>
    </xf>
    <xf numFmtId="0" fontId="23" fillId="4" borderId="2" xfId="4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43" fontId="16" fillId="5" borderId="12" xfId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/>
    </xf>
    <xf numFmtId="43" fontId="16" fillId="5" borderId="12" xfId="1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3" fontId="16" fillId="5" borderId="20" xfId="1" applyFont="1" applyFill="1" applyBorder="1" applyAlignment="1">
      <alignment horizontal="center" vertical="center" wrapText="1"/>
    </xf>
    <xf numFmtId="43" fontId="16" fillId="5" borderId="21" xfId="1" applyFont="1" applyFill="1" applyBorder="1" applyAlignment="1">
      <alignment horizontal="center" vertical="center" wrapText="1"/>
    </xf>
    <xf numFmtId="0" fontId="33" fillId="0" borderId="0" xfId="5" applyFont="1" applyAlignment="1">
      <alignment horizontal="left" vertical="top" wrapText="1" inden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2" fillId="5" borderId="29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5" borderId="0" xfId="0" applyFont="1" applyFill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32" fillId="0" borderId="30" xfId="5" applyFont="1" applyBorder="1" applyAlignment="1">
      <alignment horizontal="left" vertical="top" wrapText="1"/>
    </xf>
  </cellXfs>
  <cellStyles count="8">
    <cellStyle name="Moeda" xfId="2" builtinId="4"/>
    <cellStyle name="Normal" xfId="0" builtinId="0"/>
    <cellStyle name="Normal 2" xfId="4" xr:uid="{26BEECFD-9DC0-4965-8A8A-BD058498CB15}"/>
    <cellStyle name="Normal 3" xfId="5" xr:uid="{C48E0B1D-5419-4ED0-AAC0-D374CDDE69B6}"/>
    <cellStyle name="Normal 4" xfId="6" xr:uid="{91861DD1-5166-4A65-A1AA-6FCEF412A82E}"/>
    <cellStyle name="Porcentagem" xfId="3" builtinId="5"/>
    <cellStyle name="Vírgula" xfId="1" builtinId="3"/>
    <cellStyle name="Vírgula 2" xfId="7" xr:uid="{46F31C7B-7A1C-4D4B-9CB0-8338F700CC5A}"/>
  </cellStyles>
  <dxfs count="0"/>
  <tableStyles count="0" defaultTableStyle="TableStyleMedium2" defaultPivotStyle="PivotStyleLight16"/>
  <colors>
    <mruColors>
      <color rgb="FF368F8B"/>
      <color rgb="FFFFFFCC"/>
      <color rgb="FF304D7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ng_aroldo/Meus%20documentos/GEOSOLO/PAVIMENT_VG/Medi&#231;&#227;o%20n&#186;%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ng_aroldo/Meus%20documentos/GEOSOLO/PAVIMENT_VG/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%20(INFRAWAY)/P000%20-%20PROPOSTAS/P106%20-%20HTB%20-%20POA/00%20BASE/20171024_POA_Airside%20CAPEX%20Model_v3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9738171\Desktop\Moises\EXCEL\CECAV\OR&#199;CIL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6041828/CONFIG~1/Temp/notesE8DBF2/EXCEL/CECAV/OR&#199;CIL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"/>
      <sheetName val="CAPEX Plan"/>
      <sheetName val="ABC Services"/>
      <sheetName val="CPUs"/>
      <sheetName val="Services"/>
      <sheetName val="Supplies"/>
      <sheetName val="Assumptions"/>
      <sheetName val="Charts"/>
      <sheetName val="Periods of Construction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G6">
            <v>25</v>
          </cell>
        </row>
        <row r="7">
          <cell r="G7">
            <v>25</v>
          </cell>
        </row>
        <row r="8">
          <cell r="G8">
            <v>10</v>
          </cell>
        </row>
        <row r="9">
          <cell r="G9">
            <v>35</v>
          </cell>
        </row>
        <row r="14">
          <cell r="G14">
            <v>1.1100000000000001</v>
          </cell>
        </row>
        <row r="15">
          <cell r="G15">
            <v>1.25</v>
          </cell>
        </row>
        <row r="16">
          <cell r="G16">
            <v>1.35</v>
          </cell>
        </row>
        <row r="17">
          <cell r="G17">
            <v>1.45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étrica"/>
      <sheetName val="Orçamento Global"/>
      <sheetName val="Hidrossanitário"/>
      <sheetName val="Genéricos"/>
      <sheetName val="SBLO_PcP-AmpTPS_fora_CLP"/>
      <sheetName val="Orçamento_Global"/>
      <sheetName val="Percentuais Gerais"/>
      <sheetName val="PRO-08"/>
      <sheetName val="Conc 20"/>
      <sheetName val="Orçamento construbase"/>
      <sheetName val="Orçamento_construbase"/>
      <sheetName val="Orçamento_Global1"/>
      <sheetName val="Orçamento_construbase1"/>
    </sheetNames>
    <sheetDataSet>
      <sheetData sheetId="0" refreshError="1"/>
      <sheetData sheetId="1" refreshError="1">
        <row r="38">
          <cell r="D38">
            <v>0.2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outlinePr summaryBelow="0"/>
    <pageSetUpPr fitToPage="1"/>
  </sheetPr>
  <dimension ref="A1:H20"/>
  <sheetViews>
    <sheetView showGridLines="0" zoomScale="85" zoomScaleNormal="85" workbookViewId="0">
      <selection activeCell="A2" sqref="A2:C2"/>
    </sheetView>
  </sheetViews>
  <sheetFormatPr defaultColWidth="9.140625" defaultRowHeight="15" outlineLevelRow="2"/>
  <cols>
    <col min="1" max="1" width="12.140625" style="1" customWidth="1"/>
    <col min="2" max="2" width="74.7109375" style="1" bestFit="1" customWidth="1"/>
    <col min="3" max="3" width="20.85546875" style="1" bestFit="1" customWidth="1"/>
    <col min="4" max="4" width="2.140625" style="1" customWidth="1"/>
    <col min="5" max="5" width="10.28515625" style="9" customWidth="1"/>
    <col min="6" max="6" width="9.140625" style="1"/>
    <col min="7" max="7" width="13.5703125" style="1" bestFit="1" customWidth="1"/>
    <col min="8" max="8" width="15.28515625" style="1" bestFit="1" customWidth="1"/>
    <col min="9" max="16384" width="9.140625" style="1"/>
  </cols>
  <sheetData>
    <row r="1" spans="1:8" ht="18.399999999999999" customHeight="1">
      <c r="A1" s="184" t="s">
        <v>420</v>
      </c>
      <c r="B1" s="185"/>
      <c r="C1" s="186"/>
      <c r="D1" s="78"/>
      <c r="E1" s="183"/>
    </row>
    <row r="2" spans="1:8" ht="18.75">
      <c r="A2" s="187" t="s">
        <v>3</v>
      </c>
      <c r="B2" s="188"/>
      <c r="C2" s="189"/>
      <c r="D2" s="79"/>
      <c r="E2" s="77"/>
    </row>
    <row r="3" spans="1:8" s="52" customFormat="1" ht="12.75">
      <c r="A3" s="174" t="s">
        <v>2</v>
      </c>
      <c r="B3" s="174" t="s">
        <v>0</v>
      </c>
      <c r="C3" s="175" t="s">
        <v>64</v>
      </c>
      <c r="E3" s="51" t="s">
        <v>24</v>
      </c>
    </row>
    <row r="4" spans="1:8" s="48" customFormat="1" ht="5.25">
      <c r="A4" s="129"/>
      <c r="B4" s="46"/>
      <c r="C4" s="130"/>
      <c r="E4" s="47"/>
    </row>
    <row r="5" spans="1:8" s="45" customFormat="1" ht="12.75">
      <c r="A5" s="171" t="s">
        <v>60</v>
      </c>
      <c r="B5" s="172" t="s">
        <v>404</v>
      </c>
      <c r="C5" s="173">
        <f>SUBTOTAL(9,C6:C6)</f>
        <v>42721.502499999995</v>
      </c>
      <c r="E5" s="49">
        <f>C5/$C$15</f>
        <v>8.549580849376287E-2</v>
      </c>
      <c r="G5" s="146"/>
      <c r="H5" s="148"/>
    </row>
    <row r="6" spans="1:8" s="44" customFormat="1" ht="12.75" outlineLevel="2">
      <c r="A6" s="131" t="s">
        <v>61</v>
      </c>
      <c r="B6" s="43" t="s">
        <v>419</v>
      </c>
      <c r="C6" s="132">
        <f>RESUMO!B2</f>
        <v>42721.502499999995</v>
      </c>
      <c r="E6" s="50">
        <f>C6/$C$5</f>
        <v>1</v>
      </c>
      <c r="G6" s="147"/>
    </row>
    <row r="7" spans="1:8" s="45" customFormat="1" ht="12.75">
      <c r="A7" s="171" t="s">
        <v>62</v>
      </c>
      <c r="B7" s="172" t="s">
        <v>405</v>
      </c>
      <c r="C7" s="173">
        <f>SUBTOTAL(9,C8:C8)</f>
        <v>65115.95</v>
      </c>
      <c r="E7" s="49">
        <f t="shared" ref="E7:E14" si="0">C7/$C$15</f>
        <v>0.13031238288235389</v>
      </c>
      <c r="G7" s="146"/>
      <c r="H7" s="148"/>
    </row>
    <row r="8" spans="1:8" s="44" customFormat="1" ht="12.75" outlineLevel="2">
      <c r="A8" s="131" t="s">
        <v>63</v>
      </c>
      <c r="B8" s="43" t="s">
        <v>415</v>
      </c>
      <c r="C8" s="132">
        <f>RESUMO!B8</f>
        <v>65115.95</v>
      </c>
      <c r="E8" s="50">
        <f t="shared" si="0"/>
        <v>0.13031238288235389</v>
      </c>
      <c r="G8" s="147"/>
    </row>
    <row r="9" spans="1:8" s="45" customFormat="1" ht="12.75">
      <c r="A9" s="171" t="s">
        <v>410</v>
      </c>
      <c r="B9" s="172" t="s">
        <v>412</v>
      </c>
      <c r="C9" s="173">
        <f>SUBTOTAL(9,C10:C10)</f>
        <v>123120.34999999999</v>
      </c>
      <c r="E9" s="49">
        <f t="shared" si="0"/>
        <v>0.24639287593607123</v>
      </c>
      <c r="G9" s="146"/>
      <c r="H9" s="148"/>
    </row>
    <row r="10" spans="1:8" s="44" customFormat="1" ht="12.75" outlineLevel="2">
      <c r="A10" s="131" t="s">
        <v>406</v>
      </c>
      <c r="B10" s="43" t="s">
        <v>416</v>
      </c>
      <c r="C10" s="132">
        <f>RESUMO!B14</f>
        <v>123120.34999999999</v>
      </c>
      <c r="E10" s="50">
        <f t="shared" si="0"/>
        <v>0.24639287593607123</v>
      </c>
      <c r="G10" s="147"/>
    </row>
    <row r="11" spans="1:8" s="45" customFormat="1" ht="12.75">
      <c r="A11" s="171" t="s">
        <v>407</v>
      </c>
      <c r="B11" s="172" t="s">
        <v>413</v>
      </c>
      <c r="C11" s="173">
        <f>SUBTOTAL(9,C12:C12)</f>
        <v>134366.69500000001</v>
      </c>
      <c r="E11" s="49">
        <f t="shared" si="0"/>
        <v>0.26889946634390599</v>
      </c>
      <c r="G11" s="146"/>
      <c r="H11" s="148"/>
    </row>
    <row r="12" spans="1:8" s="44" customFormat="1" ht="12.75" outlineLevel="2">
      <c r="A12" s="131" t="s">
        <v>408</v>
      </c>
      <c r="B12" s="43" t="s">
        <v>417</v>
      </c>
      <c r="C12" s="132">
        <f>RESUMO!B20</f>
        <v>134366.69500000001</v>
      </c>
      <c r="E12" s="50">
        <f t="shared" si="0"/>
        <v>0.26889946634390599</v>
      </c>
      <c r="G12" s="147"/>
    </row>
    <row r="13" spans="1:8" s="45" customFormat="1" ht="12.75">
      <c r="A13" s="171" t="s">
        <v>409</v>
      </c>
      <c r="B13" s="172" t="s">
        <v>414</v>
      </c>
      <c r="C13" s="173">
        <f>SUBTOTAL(9,C14:C14)</f>
        <v>134366.69500000001</v>
      </c>
      <c r="E13" s="49">
        <f t="shared" si="0"/>
        <v>0.26889946634390599</v>
      </c>
      <c r="G13" s="146"/>
      <c r="H13" s="148"/>
    </row>
    <row r="14" spans="1:8" s="44" customFormat="1" ht="12.75" outlineLevel="2">
      <c r="A14" s="131" t="s">
        <v>411</v>
      </c>
      <c r="B14" s="43" t="s">
        <v>418</v>
      </c>
      <c r="C14" s="132">
        <f>RESUMO!B26</f>
        <v>134366.69500000001</v>
      </c>
      <c r="E14" s="50">
        <f t="shared" si="0"/>
        <v>0.26889946634390599</v>
      </c>
      <c r="G14" s="147"/>
    </row>
    <row r="15" spans="1:8" s="54" customFormat="1" ht="15.75">
      <c r="A15" s="169"/>
      <c r="B15" s="176" t="s">
        <v>4</v>
      </c>
      <c r="C15" s="177">
        <f>SUBTOTAL(9,C5:C14)</f>
        <v>499691.1925</v>
      </c>
      <c r="E15" s="53">
        <f>E5+E13+E11+E9+E7</f>
        <v>0.99999999999999989</v>
      </c>
    </row>
    <row r="17" spans="3:3">
      <c r="C17" s="76"/>
    </row>
    <row r="18" spans="3:3">
      <c r="C18" s="76"/>
    </row>
    <row r="20" spans="3:3">
      <c r="C20" s="2"/>
    </row>
  </sheetData>
  <mergeCells count="2">
    <mergeCell ref="A1:C1"/>
    <mergeCell ref="A2:C2"/>
  </mergeCells>
  <phoneticPr fontId="9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74" fitToHeight="0" orientation="portrait" horizontalDpi="1200" verticalDpi="1200" r:id="rId1"/>
  <ignoredErrors>
    <ignoredError sqref="A6 E6 A5 C13 C11 C9 C6:C8 C10 C12 C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C8F0-DAA8-4682-81B7-DEF7B90FCF11}">
  <dimension ref="A1:E19"/>
  <sheetViews>
    <sheetView showGridLines="0" tabSelected="1" workbookViewId="0">
      <selection activeCell="C5" sqref="C5"/>
    </sheetView>
  </sheetViews>
  <sheetFormatPr defaultColWidth="0" defaultRowHeight="0" customHeight="1" zeroHeight="1"/>
  <cols>
    <col min="1" max="1" width="30.7109375" customWidth="1"/>
    <col min="2" max="2" width="43.5703125" style="90" customWidth="1"/>
    <col min="3" max="4" width="16.7109375" style="90" customWidth="1"/>
    <col min="5" max="5" width="9" hidden="1" customWidth="1"/>
    <col min="6" max="16384" width="9.140625" hidden="1"/>
  </cols>
  <sheetData>
    <row r="1" spans="1:4" s="134" customFormat="1" ht="18.75">
      <c r="A1" s="211" t="s">
        <v>399</v>
      </c>
      <c r="B1" s="211"/>
      <c r="C1" s="211"/>
      <c r="D1" s="211"/>
    </row>
    <row r="2" spans="1:4" ht="15">
      <c r="A2" s="212" t="s">
        <v>306</v>
      </c>
      <c r="B2" s="212"/>
      <c r="C2" s="212"/>
      <c r="D2" s="212"/>
    </row>
    <row r="3" spans="1:4" ht="15">
      <c r="A3" s="213" t="s">
        <v>307</v>
      </c>
      <c r="B3" s="213"/>
      <c r="C3" s="135" t="s">
        <v>308</v>
      </c>
      <c r="D3" s="135" t="s">
        <v>309</v>
      </c>
    </row>
    <row r="4" spans="1:4" ht="15">
      <c r="A4" s="136" t="s">
        <v>310</v>
      </c>
      <c r="B4" s="137" t="s">
        <v>311</v>
      </c>
      <c r="C4" s="150">
        <v>6.91</v>
      </c>
      <c r="D4" s="151">
        <v>10</v>
      </c>
    </row>
    <row r="5" spans="1:4" ht="15">
      <c r="A5" s="138" t="s">
        <v>312</v>
      </c>
      <c r="B5" s="139" t="s">
        <v>313</v>
      </c>
      <c r="C5" s="152">
        <v>0.82</v>
      </c>
      <c r="D5" s="153">
        <v>1.18</v>
      </c>
    </row>
    <row r="6" spans="1:4" ht="15">
      <c r="A6" s="138" t="s">
        <v>314</v>
      </c>
      <c r="B6" s="139" t="s">
        <v>315</v>
      </c>
      <c r="C6" s="152">
        <v>0.5</v>
      </c>
      <c r="D6" s="153">
        <v>0.72</v>
      </c>
    </row>
    <row r="7" spans="1:4" ht="15">
      <c r="A7" s="140" t="s">
        <v>316</v>
      </c>
      <c r="B7" s="141" t="s">
        <v>317</v>
      </c>
      <c r="C7" s="154">
        <v>0.1</v>
      </c>
      <c r="D7" s="155">
        <v>0.14000000000000001</v>
      </c>
    </row>
    <row r="8" spans="1:4" s="142" customFormat="1" ht="15">
      <c r="A8" s="214" t="s">
        <v>318</v>
      </c>
      <c r="B8" s="214"/>
      <c r="C8" s="156">
        <f>SUM(C4:C7)</f>
        <v>8.33</v>
      </c>
      <c r="D8" s="156">
        <f>SUM(D4:D7)</f>
        <v>12.040000000000001</v>
      </c>
    </row>
    <row r="9" spans="1:4" ht="15">
      <c r="A9" s="207" t="s">
        <v>319</v>
      </c>
      <c r="B9" s="207"/>
      <c r="C9" s="157" t="s">
        <v>308</v>
      </c>
      <c r="D9" s="157" t="s">
        <v>309</v>
      </c>
    </row>
    <row r="10" spans="1:4" ht="15">
      <c r="A10" s="143" t="s">
        <v>320</v>
      </c>
      <c r="B10" s="144" t="s">
        <v>311</v>
      </c>
      <c r="C10" s="158">
        <v>8.3000000000000007</v>
      </c>
      <c r="D10" s="158">
        <v>12</v>
      </c>
    </row>
    <row r="11" spans="1:4" s="142" customFormat="1" ht="15">
      <c r="A11" s="208" t="s">
        <v>321</v>
      </c>
      <c r="B11" s="208"/>
      <c r="C11" s="157">
        <f>SUM(C10)</f>
        <v>8.3000000000000007</v>
      </c>
      <c r="D11" s="157">
        <v>12</v>
      </c>
    </row>
    <row r="12" spans="1:4" ht="15">
      <c r="A12" s="207" t="s">
        <v>322</v>
      </c>
      <c r="B12" s="207"/>
      <c r="C12" s="157" t="s">
        <v>308</v>
      </c>
      <c r="D12" s="157" t="s">
        <v>309</v>
      </c>
    </row>
    <row r="13" spans="1:4" ht="15">
      <c r="A13" s="136" t="s">
        <v>323</v>
      </c>
      <c r="B13" s="137" t="s">
        <v>324</v>
      </c>
      <c r="C13" s="150">
        <v>1.65</v>
      </c>
      <c r="D13" s="151">
        <v>2.39</v>
      </c>
    </row>
    <row r="14" spans="1:4" ht="15">
      <c r="A14" s="138" t="s">
        <v>325</v>
      </c>
      <c r="B14" s="139" t="s">
        <v>326</v>
      </c>
      <c r="C14" s="152">
        <v>7.6</v>
      </c>
      <c r="D14" s="153">
        <v>10.99</v>
      </c>
    </row>
    <row r="15" spans="1:4" ht="15">
      <c r="A15" s="138" t="s">
        <v>327</v>
      </c>
      <c r="B15" s="139" t="s">
        <v>328</v>
      </c>
      <c r="C15" s="152">
        <v>5</v>
      </c>
      <c r="D15" s="153">
        <v>7.23</v>
      </c>
    </row>
    <row r="16" spans="1:4" s="142" customFormat="1" ht="15">
      <c r="A16" s="208" t="s">
        <v>329</v>
      </c>
      <c r="B16" s="208"/>
      <c r="C16" s="157">
        <f>SUM(C13:C15)</f>
        <v>14.25</v>
      </c>
      <c r="D16" s="157">
        <f>SUM(D13:XFD15)</f>
        <v>20.61</v>
      </c>
    </row>
    <row r="17" spans="1:5" ht="15">
      <c r="A17" s="209" t="s">
        <v>330</v>
      </c>
      <c r="B17" s="210"/>
      <c r="C17" s="159">
        <f>C8+C11+C16</f>
        <v>30.880000000000003</v>
      </c>
      <c r="D17" s="145">
        <f>D8+D11+D16</f>
        <v>44.65</v>
      </c>
    </row>
    <row r="18" spans="1:5" ht="31.5" customHeight="1">
      <c r="A18" s="215" t="s">
        <v>335</v>
      </c>
      <c r="B18" s="215"/>
      <c r="C18" s="215"/>
      <c r="D18" s="215"/>
      <c r="E18" s="160"/>
    </row>
    <row r="19" spans="1:5" ht="0" hidden="1" customHeight="1">
      <c r="A19" s="206" t="s">
        <v>336</v>
      </c>
      <c r="B19" s="206"/>
      <c r="C19" s="206"/>
      <c r="D19" s="206"/>
      <c r="E19" s="206"/>
    </row>
  </sheetData>
  <mergeCells count="11">
    <mergeCell ref="A19:E19"/>
    <mergeCell ref="A12:B12"/>
    <mergeCell ref="A16:B16"/>
    <mergeCell ref="A17:B17"/>
    <mergeCell ref="A1:D1"/>
    <mergeCell ref="A2:D2"/>
    <mergeCell ref="A3:B3"/>
    <mergeCell ref="A8:B8"/>
    <mergeCell ref="A9:B9"/>
    <mergeCell ref="A11:B11"/>
    <mergeCell ref="A18:D18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4FF2-5100-42FE-86C8-49C099EBADEC}">
  <dimension ref="A1:D16"/>
  <sheetViews>
    <sheetView workbookViewId="0">
      <selection activeCell="B5" sqref="B5"/>
    </sheetView>
  </sheetViews>
  <sheetFormatPr defaultRowHeight="15"/>
  <cols>
    <col min="1" max="1" width="68.5703125" bestFit="1" customWidth="1"/>
    <col min="3" max="3" width="62.42578125" bestFit="1" customWidth="1"/>
    <col min="4" max="4" width="20.85546875" style="88" customWidth="1"/>
  </cols>
  <sheetData>
    <row r="1" spans="1:4">
      <c r="A1" s="125" t="str">
        <f>CONCATENATE(B1," - ",C1)</f>
        <v>SBRJ - Aeroporto Santos Dumont - Rio de Janeiro/RJ</v>
      </c>
      <c r="B1" s="125" t="s">
        <v>262</v>
      </c>
      <c r="C1" s="125" t="s">
        <v>278</v>
      </c>
      <c r="D1" s="126">
        <v>6626988.8799999999</v>
      </c>
    </row>
    <row r="2" spans="1:4">
      <c r="A2" s="127" t="str">
        <f t="shared" ref="A2:A16" si="0">CONCATENATE(B2," - ",C2)</f>
        <v>SBUL - Aeroporto Ten. Cel. Aviador César Bombonato - Uberlândia/MG</v>
      </c>
      <c r="B2" s="127" t="s">
        <v>263</v>
      </c>
      <c r="C2" s="127" t="s">
        <v>279</v>
      </c>
      <c r="D2" s="128">
        <v>4060216.73</v>
      </c>
    </row>
    <row r="3" spans="1:4">
      <c r="A3" s="127" t="str">
        <f t="shared" si="0"/>
        <v>SBMK - Aeroporto Mário Ribeiro - Montes Claros/MG</v>
      </c>
      <c r="B3" s="127" t="s">
        <v>264</v>
      </c>
      <c r="C3" s="127" t="s">
        <v>280</v>
      </c>
      <c r="D3" s="128">
        <v>3725558.47</v>
      </c>
    </row>
    <row r="4" spans="1:4">
      <c r="A4" s="127" t="str">
        <f t="shared" si="0"/>
        <v>SBUR - Aeroporto Mario de Almeida Franco - Uberaba/MG</v>
      </c>
      <c r="B4" s="127" t="s">
        <v>265</v>
      </c>
      <c r="C4" s="127" t="s">
        <v>281</v>
      </c>
      <c r="D4" s="128">
        <v>3110761.96</v>
      </c>
    </row>
    <row r="5" spans="1:4">
      <c r="A5" t="str">
        <f t="shared" si="0"/>
        <v>SBJR - Aeroporto de Jacarepaguá/RJ - Roberto Marinho</v>
      </c>
      <c r="B5" t="s">
        <v>266</v>
      </c>
      <c r="C5" t="s">
        <v>282</v>
      </c>
      <c r="D5" s="88">
        <v>3262317.78</v>
      </c>
    </row>
    <row r="6" spans="1:4">
      <c r="A6" s="125" t="str">
        <f t="shared" si="0"/>
        <v>SBBE - Aeroporto Internacional de Belém - Val de Cans - Júlio Cezar Ribeiro</v>
      </c>
      <c r="B6" s="125" t="s">
        <v>267</v>
      </c>
      <c r="C6" s="125" t="s">
        <v>283</v>
      </c>
      <c r="D6" s="126">
        <v>6449213.6500000004</v>
      </c>
    </row>
    <row r="7" spans="1:4">
      <c r="A7" t="str">
        <f t="shared" si="0"/>
        <v>SBMQ - Aeroporto Internacional Alberto Alcolumbre -Macapá/AP</v>
      </c>
      <c r="B7" t="s">
        <v>268</v>
      </c>
      <c r="C7" t="s">
        <v>284</v>
      </c>
      <c r="D7" s="88">
        <v>3257757.33</v>
      </c>
    </row>
    <row r="8" spans="1:4">
      <c r="A8" t="str">
        <f t="shared" si="0"/>
        <v>SBSN - Aeroporto Maestro Wilson Fonseca - Santarém/PA</v>
      </c>
      <c r="B8" t="s">
        <v>269</v>
      </c>
      <c r="C8" t="s">
        <v>285</v>
      </c>
      <c r="D8" s="88">
        <v>3676570.43</v>
      </c>
    </row>
    <row r="9" spans="1:4">
      <c r="A9" t="str">
        <f t="shared" si="0"/>
        <v>SBMA - Aeroporto João Corrêa da Rocha - Marabá/PA</v>
      </c>
      <c r="B9" t="s">
        <v>270</v>
      </c>
      <c r="C9" t="s">
        <v>286</v>
      </c>
      <c r="D9" s="88">
        <v>3659372.88</v>
      </c>
    </row>
    <row r="10" spans="1:4">
      <c r="A10" t="str">
        <f t="shared" si="0"/>
        <v>SBCJ - Aeroporto Carajás - Parauapebas/PA</v>
      </c>
      <c r="B10" t="s">
        <v>271</v>
      </c>
      <c r="C10" t="s">
        <v>287</v>
      </c>
      <c r="D10" s="88">
        <v>3537965.63</v>
      </c>
    </row>
    <row r="11" spans="1:4">
      <c r="A11" t="str">
        <f t="shared" si="0"/>
        <v>SBHT - Aeroporto de Altamira - Altamira/PA</v>
      </c>
      <c r="B11" t="s">
        <v>272</v>
      </c>
      <c r="C11" t="s">
        <v>288</v>
      </c>
      <c r="D11" s="88">
        <v>3091050.87</v>
      </c>
    </row>
    <row r="12" spans="1:4">
      <c r="A12" s="125" t="str">
        <f t="shared" si="0"/>
        <v>SBSP - Aeroporto de Congonhas - São Paulo/SP</v>
      </c>
      <c r="B12" s="125" t="s">
        <v>273</v>
      </c>
      <c r="C12" s="125" t="s">
        <v>289</v>
      </c>
      <c r="D12" s="126">
        <v>8071082.0700000003</v>
      </c>
    </row>
    <row r="13" spans="1:4">
      <c r="A13" t="str">
        <f t="shared" si="0"/>
        <v>SBCG - Aeroporto de Campo Grande - Campo Grande/MS</v>
      </c>
      <c r="B13" t="s">
        <v>274</v>
      </c>
      <c r="C13" t="s">
        <v>290</v>
      </c>
      <c r="D13" s="88">
        <v>4301062.88</v>
      </c>
    </row>
    <row r="14" spans="1:4">
      <c r="A14" t="str">
        <f t="shared" si="0"/>
        <v>SBMT - Aeroporto Campo de Marte - São Paulo/SP</v>
      </c>
      <c r="B14" t="s">
        <v>275</v>
      </c>
      <c r="C14" t="s">
        <v>291</v>
      </c>
      <c r="D14" s="88">
        <v>3197693.73</v>
      </c>
    </row>
    <row r="15" spans="1:4">
      <c r="A15" t="str">
        <f t="shared" si="0"/>
        <v>SBCR - Aeroporto de Corumbá - Corumbá/MS</v>
      </c>
      <c r="B15" t="s">
        <v>276</v>
      </c>
      <c r="C15" t="s">
        <v>292</v>
      </c>
      <c r="D15" s="88">
        <v>3012922.08</v>
      </c>
    </row>
    <row r="16" spans="1:4">
      <c r="A16" t="str">
        <f t="shared" si="0"/>
        <v>SBPP - Aeroporto Internacional de Ponta Porã - Ponta Porã/MS</v>
      </c>
      <c r="B16" t="s">
        <v>277</v>
      </c>
      <c r="C16" t="s">
        <v>293</v>
      </c>
      <c r="D16" s="88">
        <v>3610878.36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D104"/>
  <sheetViews>
    <sheetView showGridLines="0" zoomScale="85" zoomScaleNormal="85" workbookViewId="0">
      <selection sqref="A1:B1"/>
    </sheetView>
  </sheetViews>
  <sheetFormatPr defaultColWidth="9.140625" defaultRowHeight="15" zeroHeight="1"/>
  <cols>
    <col min="1" max="1" width="68.5703125" bestFit="1" customWidth="1"/>
    <col min="2" max="2" width="31.28515625" customWidth="1"/>
    <col min="3" max="3" width="1.7109375" customWidth="1"/>
    <col min="4" max="4" width="16.5703125" bestFit="1" customWidth="1"/>
  </cols>
  <sheetData>
    <row r="1" spans="1:4" ht="15.75">
      <c r="A1" s="190" t="str">
        <f>CUSTOS!A1</f>
        <v>Invest SP - Usinas Fotovotaicas (0,5MW à 1,5MW)</v>
      </c>
      <c r="B1" s="191"/>
    </row>
    <row r="2" spans="1:4" ht="15.75">
      <c r="A2" s="167" t="str">
        <f>CUSTOS!B5</f>
        <v>Estudo Prévio/Anteprojeto</v>
      </c>
      <c r="B2" s="168">
        <f>SUBTOTAL(9,B3:B7)</f>
        <v>42721.502499999995</v>
      </c>
    </row>
    <row r="3" spans="1:4">
      <c r="A3" s="85" t="s">
        <v>14</v>
      </c>
      <c r="B3" s="86">
        <f>'01 Estudo Prévio'!I4</f>
        <v>29199.552499999998</v>
      </c>
    </row>
    <row r="4" spans="1:4">
      <c r="A4" s="85" t="s">
        <v>29</v>
      </c>
      <c r="B4" s="86">
        <f>'01 Estudo Prévio'!I9</f>
        <v>334.84</v>
      </c>
    </row>
    <row r="5" spans="1:4">
      <c r="A5" s="85" t="s">
        <v>30</v>
      </c>
      <c r="B5" s="86">
        <f>'01 Estudo Prévio'!I12</f>
        <v>3555.94</v>
      </c>
    </row>
    <row r="6" spans="1:4">
      <c r="A6" s="85" t="s">
        <v>27</v>
      </c>
      <c r="B6" s="86">
        <f>'01 Estudo Prévio'!I14</f>
        <v>3544.13</v>
      </c>
    </row>
    <row r="7" spans="1:4">
      <c r="A7" s="85" t="s">
        <v>25</v>
      </c>
      <c r="B7" s="86">
        <f>'01 Estudo Prévio'!I18</f>
        <v>6087.04</v>
      </c>
      <c r="D7" s="149"/>
    </row>
    <row r="8" spans="1:4" ht="15.75">
      <c r="A8" s="167" t="str">
        <f>CUSTOS!B7</f>
        <v>Projeto Básico</v>
      </c>
      <c r="B8" s="168">
        <f>SUBTOTAL(9,B9:B13)</f>
        <v>65115.95</v>
      </c>
    </row>
    <row r="9" spans="1:4">
      <c r="A9" s="85" t="s">
        <v>14</v>
      </c>
      <c r="B9" s="86">
        <f>'02 Projeto Básico'!J5</f>
        <v>44513.95</v>
      </c>
    </row>
    <row r="10" spans="1:4">
      <c r="A10" s="85" t="s">
        <v>29</v>
      </c>
      <c r="B10" s="86">
        <f>'02 Projeto Básico'!J10</f>
        <v>502.26</v>
      </c>
    </row>
    <row r="11" spans="1:4">
      <c r="A11" s="85" t="s">
        <v>30</v>
      </c>
      <c r="B11" s="86">
        <f>'02 Projeto Básico'!J12</f>
        <v>5419.95</v>
      </c>
    </row>
    <row r="12" spans="1:4">
      <c r="A12" s="85" t="s">
        <v>27</v>
      </c>
      <c r="B12" s="86">
        <f>'02 Projeto Básico'!J15</f>
        <v>5401.95</v>
      </c>
    </row>
    <row r="13" spans="1:4">
      <c r="A13" s="85" t="s">
        <v>25</v>
      </c>
      <c r="B13" s="86">
        <f>'02 Projeto Básico'!J19</f>
        <v>9277.84</v>
      </c>
    </row>
    <row r="14" spans="1:4" ht="15.75">
      <c r="A14" s="167" t="str">
        <f>CUSTOS!B9</f>
        <v>Suporte para Aprovação</v>
      </c>
      <c r="B14" s="168">
        <f>SUBTOTAL(9,B15:B19)</f>
        <v>123120.34999999999</v>
      </c>
    </row>
    <row r="15" spans="1:4">
      <c r="A15" s="85" t="s">
        <v>14</v>
      </c>
      <c r="B15" s="86">
        <f>'03 Aprovação'!I5</f>
        <v>84111.51999999999</v>
      </c>
    </row>
    <row r="16" spans="1:4">
      <c r="A16" s="85" t="s">
        <v>29</v>
      </c>
      <c r="B16" s="86">
        <f>'03 Aprovação'!I10</f>
        <v>1004.52</v>
      </c>
    </row>
    <row r="17" spans="1:2">
      <c r="A17" s="85" t="s">
        <v>30</v>
      </c>
      <c r="B17" s="86">
        <f>'03 Aprovação'!I12</f>
        <v>10247.969999999999</v>
      </c>
    </row>
    <row r="18" spans="1:2">
      <c r="A18" s="85" t="s">
        <v>27</v>
      </c>
      <c r="B18" s="86">
        <f>'03 Aprovação'!I14</f>
        <v>10213.92</v>
      </c>
    </row>
    <row r="19" spans="1:2">
      <c r="A19" s="85" t="s">
        <v>25</v>
      </c>
      <c r="B19" s="86">
        <f>'03 Aprovação'!I19</f>
        <v>17542.419999999998</v>
      </c>
    </row>
    <row r="20" spans="1:2" ht="15.75">
      <c r="A20" s="167" t="str">
        <f>CUSTOS!B11</f>
        <v>Suporte para Contratação</v>
      </c>
      <c r="B20" s="168">
        <f>SUBTOTAL(9,B21:B25)</f>
        <v>134366.69500000001</v>
      </c>
    </row>
    <row r="21" spans="1:2">
      <c r="A21" s="85" t="s">
        <v>14</v>
      </c>
      <c r="B21" s="86">
        <f>'04 Contratação'!J5</f>
        <v>91886.385000000009</v>
      </c>
    </row>
    <row r="22" spans="1:2">
      <c r="A22" s="85" t="s">
        <v>29</v>
      </c>
      <c r="B22" s="86">
        <f>'04 Contratação'!J8</f>
        <v>1004.52</v>
      </c>
    </row>
    <row r="23" spans="1:2">
      <c r="A23" s="85" t="s">
        <v>30</v>
      </c>
      <c r="B23" s="86">
        <f>'04 Contratação'!J11</f>
        <v>11184.06</v>
      </c>
    </row>
    <row r="24" spans="1:2">
      <c r="A24" s="85" t="s">
        <v>27</v>
      </c>
      <c r="B24" s="86">
        <f>'04 Contratação'!J14</f>
        <v>11146.91</v>
      </c>
    </row>
    <row r="25" spans="1:2">
      <c r="A25" s="85" t="s">
        <v>25</v>
      </c>
      <c r="B25" s="86">
        <f>'04 Contratação'!J18</f>
        <v>19144.82</v>
      </c>
    </row>
    <row r="26" spans="1:2" ht="15.75">
      <c r="A26" s="167" t="str">
        <f>CUSTOS!B13</f>
        <v>Suporte para Fiscalização</v>
      </c>
      <c r="B26" s="168">
        <f>SUBTOTAL(9,B27:B31)</f>
        <v>134366.69500000001</v>
      </c>
    </row>
    <row r="27" spans="1:2">
      <c r="A27" s="85" t="s">
        <v>14</v>
      </c>
      <c r="B27" s="86">
        <f>'05 Fiscalização'!J5</f>
        <v>91886.385000000009</v>
      </c>
    </row>
    <row r="28" spans="1:2">
      <c r="A28" s="85" t="s">
        <v>29</v>
      </c>
      <c r="B28" s="86">
        <f>'05 Fiscalização'!J8</f>
        <v>1004.52</v>
      </c>
    </row>
    <row r="29" spans="1:2">
      <c r="A29" s="85" t="s">
        <v>30</v>
      </c>
      <c r="B29" s="86">
        <f>'05 Fiscalização'!J11</f>
        <v>11184.06</v>
      </c>
    </row>
    <row r="30" spans="1:2">
      <c r="A30" s="85" t="s">
        <v>27</v>
      </c>
      <c r="B30" s="86">
        <f>'05 Fiscalização'!J14</f>
        <v>11146.91</v>
      </c>
    </row>
    <row r="31" spans="1:2">
      <c r="A31" s="85" t="s">
        <v>25</v>
      </c>
      <c r="B31" s="86">
        <f>'05 Fiscalização'!J17</f>
        <v>19144.82</v>
      </c>
    </row>
    <row r="32" spans="1:2" ht="15.75">
      <c r="A32" s="169" t="s">
        <v>59</v>
      </c>
      <c r="B32" s="170">
        <f>SUBTOTAL(9,B2:B31)</f>
        <v>499691.1925</v>
      </c>
    </row>
    <row r="33"/>
    <row r="34"/>
    <row r="35"/>
    <row r="36"/>
    <row r="38"/>
    <row r="39"/>
    <row r="40"/>
    <row r="41"/>
    <row r="42"/>
    <row r="43"/>
    <row r="44"/>
    <row r="45"/>
    <row r="46"/>
    <row r="47"/>
    <row r="48"/>
    <row r="49" spans="2:2"/>
    <row r="50" spans="2:2"/>
    <row r="51" spans="2:2"/>
    <row r="52" spans="2:2"/>
    <row r="53" spans="2:2"/>
    <row r="54" spans="2:2"/>
    <row r="55" spans="2:2"/>
    <row r="56" spans="2:2"/>
    <row r="57" spans="2:2"/>
    <row r="58" spans="2:2"/>
    <row r="59" spans="2:2" ht="15.75" hidden="1">
      <c r="B59" s="87"/>
    </row>
    <row r="60" spans="2:2"/>
    <row r="61" spans="2:2"/>
    <row r="62" spans="2:2"/>
    <row r="63" spans="2:2"/>
    <row r="64" spans="2:2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mergeCells count="1">
    <mergeCell ref="A1:B1"/>
  </mergeCells>
  <printOptions horizontalCentered="1"/>
  <pageMargins left="0.98425196850393704" right="0.59055118110236227" top="0.98425196850393704" bottom="1.181102362204724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A1:AA26"/>
  <sheetViews>
    <sheetView showGridLines="0" zoomScaleNormal="100" workbookViewId="0">
      <pane ySplit="3" topLeftCell="A4" activePane="bottomLeft" state="frozen"/>
      <selection activeCell="C47" sqref="C47"/>
      <selection pane="bottomLeft" activeCell="A2" sqref="A2:I2"/>
    </sheetView>
  </sheetViews>
  <sheetFormatPr defaultColWidth="9.140625" defaultRowHeight="12.75"/>
  <cols>
    <col min="1" max="1" width="6.140625" style="8" bestFit="1" customWidth="1"/>
    <col min="2" max="2" width="6.710937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8" width="7.28515625" style="4" bestFit="1" customWidth="1"/>
    <col min="9" max="9" width="11.85546875" style="4" bestFit="1" customWidth="1"/>
    <col min="10" max="10" width="8.5703125" style="7" customWidth="1"/>
    <col min="11" max="11" width="17.5703125" style="7" customWidth="1"/>
    <col min="12" max="12" width="15.85546875" style="4" customWidth="1"/>
    <col min="13" max="20" width="15.85546875" style="67" customWidth="1"/>
    <col min="21" max="27" width="14.5703125" style="67" customWidth="1"/>
    <col min="28" max="16384" width="9.140625" style="4"/>
  </cols>
  <sheetData>
    <row r="1" spans="1:27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</row>
    <row r="2" spans="1:27" ht="18.75">
      <c r="A2" s="193"/>
      <c r="B2" s="193"/>
      <c r="C2" s="193"/>
      <c r="D2" s="193"/>
      <c r="E2" s="193"/>
      <c r="F2" s="193"/>
      <c r="G2" s="193"/>
      <c r="H2" s="193"/>
      <c r="I2" s="193"/>
    </row>
    <row r="3" spans="1:27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45</v>
      </c>
      <c r="I3" s="24" t="s">
        <v>15</v>
      </c>
      <c r="J3" s="66"/>
      <c r="K3" s="6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9">
        <f>SUBTOTAL(9,I5:I8)</f>
        <v>29199.552499999998</v>
      </c>
      <c r="J4" s="66"/>
      <c r="K4" s="66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s="11" customFormat="1">
      <c r="A5" s="55"/>
      <c r="B5" s="56"/>
      <c r="C5" s="57" t="s">
        <v>48</v>
      </c>
      <c r="D5" s="58"/>
      <c r="E5" s="59"/>
      <c r="F5" s="178">
        <f>SUM(F6:F8)</f>
        <v>0.5</v>
      </c>
      <c r="G5" s="178">
        <f>SUM(G6:G8)</f>
        <v>0.5</v>
      </c>
      <c r="H5" s="178">
        <f>SUM(H6:H8)</f>
        <v>1</v>
      </c>
      <c r="I5" s="60">
        <f>SUBTOTAL(9,I6:I8)</f>
        <v>29199.552499999998</v>
      </c>
      <c r="J5" s="67"/>
      <c r="K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s="11" customFormat="1">
      <c r="A6" s="13" t="s">
        <v>66</v>
      </c>
      <c r="B6" s="14" t="s">
        <v>403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0">
        <v>0.25</v>
      </c>
      <c r="G6" s="180">
        <v>0.25</v>
      </c>
      <c r="H6" s="180">
        <f>SUM(F6:G6)</f>
        <v>0.5</v>
      </c>
      <c r="I6" s="12">
        <f>IF(A6&gt;0,H6*E6,0)</f>
        <v>16343.344999999999</v>
      </c>
      <c r="J6" s="67"/>
      <c r="K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11" customFormat="1">
      <c r="A7" s="15" t="s">
        <v>67</v>
      </c>
      <c r="B7" s="14" t="s">
        <v>403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0">
        <v>0.25</v>
      </c>
      <c r="G7" s="180">
        <v>0</v>
      </c>
      <c r="H7" s="180">
        <f>SUM(F7:G7)</f>
        <v>0.25</v>
      </c>
      <c r="I7" s="12">
        <f>IF(A7&gt;0,H7*E7,0)</f>
        <v>7142.7250000000004</v>
      </c>
      <c r="J7" s="67"/>
      <c r="K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s="11" customFormat="1">
      <c r="A8" s="15" t="s">
        <v>68</v>
      </c>
      <c r="B8" s="14" t="s">
        <v>403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0">
        <v>0</v>
      </c>
      <c r="G8" s="180">
        <v>0.25</v>
      </c>
      <c r="H8" s="180">
        <f>SUM(F8:G8)</f>
        <v>0.25</v>
      </c>
      <c r="I8" s="12">
        <f>IF(A8&gt;0,H8*E8,0)</f>
        <v>5713.4825000000001</v>
      </c>
      <c r="J8" s="67"/>
      <c r="K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6" customFormat="1">
      <c r="A9" s="25" t="s">
        <v>36</v>
      </c>
      <c r="B9" s="26"/>
      <c r="C9" s="25" t="s">
        <v>55</v>
      </c>
      <c r="D9" s="26"/>
      <c r="E9" s="27"/>
      <c r="F9" s="121"/>
      <c r="G9" s="121"/>
      <c r="H9" s="121"/>
      <c r="I9" s="29">
        <f>SUBTOTAL(9,I10:I11)</f>
        <v>334.84</v>
      </c>
      <c r="J9" s="66"/>
      <c r="K9" s="66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11" customFormat="1">
      <c r="A10" s="55"/>
      <c r="B10" s="56"/>
      <c r="C10" s="57" t="s">
        <v>11</v>
      </c>
      <c r="D10" s="58" t="s">
        <v>1</v>
      </c>
      <c r="E10" s="59"/>
      <c r="F10" s="119"/>
      <c r="G10" s="119"/>
      <c r="H10" s="119"/>
      <c r="I10" s="60">
        <f>SUBTOTAL(9,I11)</f>
        <v>334.84</v>
      </c>
      <c r="J10" s="66"/>
      <c r="K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s="11" customFormat="1">
      <c r="A11" s="13" t="s">
        <v>22</v>
      </c>
      <c r="B11" s="14" t="s">
        <v>23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20">
        <f>F5</f>
        <v>0.5</v>
      </c>
      <c r="G11" s="120">
        <f>G5</f>
        <v>0.5</v>
      </c>
      <c r="H11" s="120">
        <f>SUM(F11:G11)</f>
        <v>1</v>
      </c>
      <c r="I11" s="12">
        <f>IF(A11&gt;0,H11*E11,0)</f>
        <v>334.84</v>
      </c>
      <c r="J11" s="67"/>
      <c r="K11" s="6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s="6" customFormat="1">
      <c r="A12" s="25" t="s">
        <v>37</v>
      </c>
      <c r="B12" s="26"/>
      <c r="C12" s="25" t="s">
        <v>26</v>
      </c>
      <c r="D12" s="26"/>
      <c r="E12" s="27"/>
      <c r="F12" s="28"/>
      <c r="G12" s="28"/>
      <c r="H12" s="28"/>
      <c r="I12" s="29">
        <f>SUBTOTAL(9,I13)</f>
        <v>3555.94</v>
      </c>
      <c r="J12" s="68"/>
      <c r="K12" s="66"/>
      <c r="M12" s="75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11" customFormat="1">
      <c r="A13" s="13"/>
      <c r="B13" s="14"/>
      <c r="C13" s="15" t="s">
        <v>32</v>
      </c>
      <c r="D13" s="19" t="s">
        <v>24</v>
      </c>
      <c r="E13" s="80">
        <f>BDI!$D$8/100</f>
        <v>0.12040000000000001</v>
      </c>
      <c r="F13" s="30"/>
      <c r="G13" s="30"/>
      <c r="H13" s="30"/>
      <c r="I13" s="122">
        <f>ROUND(E13*SUM($I$4,$I$9),2)</f>
        <v>3555.94</v>
      </c>
      <c r="J13" s="123"/>
      <c r="K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6" customFormat="1" ht="15.75">
      <c r="A14" s="25" t="s">
        <v>38</v>
      </c>
      <c r="B14" s="26"/>
      <c r="C14" s="25" t="s">
        <v>27</v>
      </c>
      <c r="D14" s="26"/>
      <c r="E14" s="81"/>
      <c r="F14" s="28"/>
      <c r="G14" s="28"/>
      <c r="H14" s="28"/>
      <c r="I14" s="29">
        <f>SUBTOTAL(9,I15)</f>
        <v>3544.13</v>
      </c>
      <c r="J14" s="66"/>
      <c r="K14" s="73"/>
      <c r="M14" s="75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s="11" customFormat="1">
      <c r="A15" s="13"/>
      <c r="B15" s="14"/>
      <c r="C15" s="15" t="s">
        <v>27</v>
      </c>
      <c r="D15" s="19" t="s">
        <v>24</v>
      </c>
      <c r="E15" s="80">
        <f>BDI!$D$11/100</f>
        <v>0.12</v>
      </c>
      <c r="F15" s="30"/>
      <c r="G15" s="30"/>
      <c r="H15" s="30"/>
      <c r="I15" s="122">
        <f>ROUND(E15*SUM($I$4,$I$9),2)</f>
        <v>3544.13</v>
      </c>
      <c r="J15" s="123"/>
      <c r="K15" s="69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s="31" customFormat="1" ht="15.75">
      <c r="A16" s="32" t="s">
        <v>39</v>
      </c>
      <c r="B16" s="33"/>
      <c r="C16" s="32" t="s">
        <v>57</v>
      </c>
      <c r="D16" s="33"/>
      <c r="E16" s="82"/>
      <c r="F16" s="35"/>
      <c r="G16" s="35"/>
      <c r="H16" s="35"/>
      <c r="I16" s="36">
        <f>SUBTOTAL(9,I4:I15)</f>
        <v>36634.462499999994</v>
      </c>
      <c r="J16" s="71"/>
      <c r="K16" s="70"/>
      <c r="L16" s="72"/>
      <c r="M16" s="72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s="42" customFormat="1" ht="5.25">
      <c r="A17" s="37"/>
      <c r="B17" s="38"/>
      <c r="C17" s="39"/>
      <c r="D17" s="38"/>
      <c r="E17" s="83"/>
      <c r="F17" s="40"/>
      <c r="G17" s="40"/>
      <c r="H17" s="40"/>
      <c r="I17" s="41"/>
      <c r="J17" s="68"/>
      <c r="K17" s="69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s="6" customFormat="1">
      <c r="A18" s="25" t="s">
        <v>56</v>
      </c>
      <c r="B18" s="26"/>
      <c r="C18" s="25" t="s">
        <v>25</v>
      </c>
      <c r="D18" s="26"/>
      <c r="E18" s="81"/>
      <c r="F18" s="28"/>
      <c r="G18" s="28"/>
      <c r="H18" s="28"/>
      <c r="I18" s="29">
        <f>SUBTOTAL(9,I19)</f>
        <v>6087.04</v>
      </c>
      <c r="J18" s="66"/>
      <c r="K18" s="7"/>
      <c r="M18" s="75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s="11" customFormat="1">
      <c r="A19" s="13"/>
      <c r="B19" s="14"/>
      <c r="C19" s="15" t="s">
        <v>31</v>
      </c>
      <c r="D19" s="14" t="s">
        <v>24</v>
      </c>
      <c r="E19" s="84">
        <f>BDI!$D$16/100</f>
        <v>0.20610000000000001</v>
      </c>
      <c r="F19" s="17"/>
      <c r="G19" s="17"/>
      <c r="H19" s="17"/>
      <c r="I19" s="122">
        <f>ROUND(E19*SUM($I$4,$I$9),2)</f>
        <v>6087.04</v>
      </c>
      <c r="J19" s="123"/>
      <c r="K19" s="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 s="31" customFormat="1" ht="15.75">
      <c r="A20" s="32" t="s">
        <v>58</v>
      </c>
      <c r="B20" s="33"/>
      <c r="C20" s="32"/>
      <c r="D20" s="33"/>
      <c r="E20" s="34"/>
      <c r="F20" s="35"/>
      <c r="G20" s="35"/>
      <c r="H20" s="35"/>
      <c r="I20" s="36">
        <f>SUBTOTAL(9,I4:I19)</f>
        <v>42721.502499999995</v>
      </c>
      <c r="J20" s="7"/>
      <c r="K20" s="7"/>
      <c r="M20" s="72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2" spans="1:27" ht="15.75">
      <c r="A22" s="18"/>
      <c r="I22" s="10"/>
      <c r="L22" s="10"/>
      <c r="M22" s="10"/>
    </row>
    <row r="26" spans="1:27">
      <c r="I26" s="7"/>
    </row>
  </sheetData>
  <mergeCells count="2">
    <mergeCell ref="A1:I1"/>
    <mergeCell ref="A2:I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I11:I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603A-6B39-424A-8DCC-0840BA92179C}">
  <sheetPr>
    <tabColor theme="3" tint="0.79998168889431442"/>
    <pageSetUpPr fitToPage="1"/>
  </sheetPr>
  <dimension ref="A1:AB26"/>
  <sheetViews>
    <sheetView showGridLines="0" zoomScaleNormal="100" workbookViewId="0">
      <pane ySplit="3" topLeftCell="A4" activePane="bottomLeft" state="frozen"/>
      <selection activeCell="C47" sqref="C47"/>
      <selection pane="bottomLeft" activeCell="A2" sqref="A2:J2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28515625" style="4" bestFit="1" customWidth="1"/>
    <col min="10" max="10" width="11.85546875" style="4" bestFit="1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331</v>
      </c>
      <c r="I3" s="24" t="s">
        <v>45</v>
      </c>
      <c r="J3" s="24" t="s">
        <v>15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8"/>
      <c r="J4" s="29">
        <f>SUBTOTAL(9,J5:J8)</f>
        <v>44513.95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48</v>
      </c>
      <c r="D5" s="58"/>
      <c r="E5" s="59"/>
      <c r="F5" s="182">
        <f>SUM(F6:F8)</f>
        <v>0.5</v>
      </c>
      <c r="G5" s="182">
        <f>SUM(G6:G8)</f>
        <v>0.5</v>
      </c>
      <c r="H5" s="182">
        <f>SUM(H6:H8)</f>
        <v>0.5</v>
      </c>
      <c r="I5" s="182">
        <f>SUM(I6:I8)</f>
        <v>1.5</v>
      </c>
      <c r="J5" s="60">
        <f>SUBTOTAL(9,J6:J8)</f>
        <v>44513.95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66</v>
      </c>
      <c r="B6" s="14" t="s">
        <v>403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0.25</v>
      </c>
      <c r="G6" s="181">
        <v>0.25</v>
      </c>
      <c r="H6" s="181">
        <v>0.25</v>
      </c>
      <c r="I6" s="181">
        <f t="shared" ref="I6:I8" si="0">SUM(F6:H6)</f>
        <v>0.75</v>
      </c>
      <c r="J6" s="12">
        <f t="shared" ref="J6:J8" si="1">IF(A6&gt;0,I6*E6,0)</f>
        <v>24515.017499999998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67</v>
      </c>
      <c r="B7" s="14" t="s">
        <v>403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0</v>
      </c>
      <c r="G7" s="181">
        <v>0.25</v>
      </c>
      <c r="H7" s="181">
        <v>0.25</v>
      </c>
      <c r="I7" s="181">
        <f t="shared" si="0"/>
        <v>0.5</v>
      </c>
      <c r="J7" s="12">
        <f t="shared" si="1"/>
        <v>14285.45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11" customFormat="1">
      <c r="A8" s="15" t="s">
        <v>68</v>
      </c>
      <c r="B8" s="14" t="s">
        <v>403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1">
        <v>0.25</v>
      </c>
      <c r="G8" s="181">
        <v>0</v>
      </c>
      <c r="H8" s="181">
        <v>0</v>
      </c>
      <c r="I8" s="181">
        <f t="shared" si="0"/>
        <v>0.25</v>
      </c>
      <c r="J8" s="12">
        <f t="shared" si="1"/>
        <v>5713.4825000000001</v>
      </c>
      <c r="K8" s="67"/>
      <c r="L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s="6" customFormat="1">
      <c r="A9" s="25" t="s">
        <v>36</v>
      </c>
      <c r="B9" s="26"/>
      <c r="C9" s="25" t="s">
        <v>55</v>
      </c>
      <c r="D9" s="26"/>
      <c r="E9" s="27"/>
      <c r="F9" s="121"/>
      <c r="G9" s="121"/>
      <c r="H9" s="121"/>
      <c r="I9" s="121"/>
      <c r="J9" s="29">
        <f>SUBTOTAL(9,J10:J11)</f>
        <v>502.26</v>
      </c>
      <c r="K9" s="66"/>
      <c r="L9" s="66"/>
      <c r="N9" s="75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s="11" customFormat="1">
      <c r="A10" s="55"/>
      <c r="B10" s="56"/>
      <c r="C10" s="57" t="s">
        <v>11</v>
      </c>
      <c r="D10" s="58" t="s">
        <v>1</v>
      </c>
      <c r="E10" s="59"/>
      <c r="F10" s="119"/>
      <c r="G10" s="119"/>
      <c r="H10" s="119"/>
      <c r="I10" s="119"/>
      <c r="J10" s="60">
        <f>SUBTOTAL(9,J11)</f>
        <v>502.26</v>
      </c>
      <c r="K10" s="66"/>
      <c r="L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11" customFormat="1">
      <c r="A11" s="13" t="s">
        <v>22</v>
      </c>
      <c r="B11" s="14" t="s">
        <v>23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80">
        <f>F5</f>
        <v>0.5</v>
      </c>
      <c r="G11" s="180">
        <f>G5</f>
        <v>0.5</v>
      </c>
      <c r="H11" s="180">
        <f>H5</f>
        <v>0.5</v>
      </c>
      <c r="I11" s="181">
        <f t="shared" ref="I11" si="2">SUM(F11:H11)</f>
        <v>1.5</v>
      </c>
      <c r="J11" s="12">
        <f>IF(A11&gt;0,I11*E11,0)</f>
        <v>502.26</v>
      </c>
      <c r="K11" s="67"/>
      <c r="L11" s="66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8" s="6" customFormat="1">
      <c r="A12" s="25" t="s">
        <v>37</v>
      </c>
      <c r="B12" s="26"/>
      <c r="C12" s="25" t="s">
        <v>26</v>
      </c>
      <c r="D12" s="26"/>
      <c r="E12" s="27"/>
      <c r="F12" s="28"/>
      <c r="G12" s="28"/>
      <c r="H12" s="28"/>
      <c r="I12" s="28"/>
      <c r="J12" s="29">
        <f>SUBTOTAL(9,J13)</f>
        <v>5419.95</v>
      </c>
      <c r="K12" s="68"/>
      <c r="L12" s="66"/>
      <c r="N12" s="75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 spans="1:28" s="11" customFormat="1">
      <c r="A13" s="13"/>
      <c r="B13" s="14"/>
      <c r="C13" s="15" t="s">
        <v>32</v>
      </c>
      <c r="D13" s="19" t="s">
        <v>24</v>
      </c>
      <c r="E13" s="80">
        <f>BDI!$D$8/100</f>
        <v>0.12040000000000001</v>
      </c>
      <c r="F13" s="30"/>
      <c r="G13" s="30"/>
      <c r="H13" s="30"/>
      <c r="I13" s="30"/>
      <c r="J13" s="122">
        <f>ROUND(E13*SUM($J$4,$J$9),2)</f>
        <v>5419.95</v>
      </c>
      <c r="K13" s="123"/>
      <c r="L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spans="1:28" s="6" customFormat="1" ht="15.75">
      <c r="A14" s="25" t="s">
        <v>38</v>
      </c>
      <c r="B14" s="26"/>
      <c r="C14" s="25" t="s">
        <v>27</v>
      </c>
      <c r="D14" s="26"/>
      <c r="E14" s="81"/>
      <c r="F14" s="28"/>
      <c r="G14" s="28"/>
      <c r="H14" s="28"/>
      <c r="I14" s="28"/>
      <c r="J14" s="29">
        <f>SUBTOTAL(9,J15)</f>
        <v>5401.95</v>
      </c>
      <c r="K14" s="66"/>
      <c r="L14" s="73"/>
      <c r="N14" s="75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s="11" customFormat="1">
      <c r="A15" s="13"/>
      <c r="B15" s="14"/>
      <c r="C15" s="15" t="s">
        <v>27</v>
      </c>
      <c r="D15" s="19" t="s">
        <v>24</v>
      </c>
      <c r="E15" s="80">
        <f>BDI!$D$11/100</f>
        <v>0.12</v>
      </c>
      <c r="F15" s="30"/>
      <c r="G15" s="30"/>
      <c r="H15" s="30"/>
      <c r="I15" s="30"/>
      <c r="J15" s="122">
        <f>ROUND(E15*SUM($J$4,$J$9),2)</f>
        <v>5401.95</v>
      </c>
      <c r="K15" s="123"/>
      <c r="L15" s="69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28" s="31" customFormat="1" ht="15.75">
      <c r="A16" s="32" t="s">
        <v>39</v>
      </c>
      <c r="B16" s="33"/>
      <c r="C16" s="32" t="s">
        <v>57</v>
      </c>
      <c r="D16" s="33"/>
      <c r="E16" s="82"/>
      <c r="F16" s="35"/>
      <c r="G16" s="35"/>
      <c r="H16" s="35"/>
      <c r="I16" s="35"/>
      <c r="J16" s="36">
        <f>SUBTOTAL(9,J4:J15)</f>
        <v>55838.109999999993</v>
      </c>
      <c r="K16" s="71"/>
      <c r="L16" s="70"/>
      <c r="M16" s="72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  <row r="17" spans="1:28" s="42" customFormat="1" ht="5.25">
      <c r="A17" s="37"/>
      <c r="B17" s="38"/>
      <c r="C17" s="39"/>
      <c r="D17" s="38"/>
      <c r="E17" s="83"/>
      <c r="F17" s="40"/>
      <c r="G17" s="40"/>
      <c r="H17" s="40"/>
      <c r="I17" s="40"/>
      <c r="J17" s="41"/>
      <c r="K17" s="68"/>
      <c r="L17" s="69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</row>
    <row r="18" spans="1:28" s="6" customFormat="1">
      <c r="A18" s="25" t="s">
        <v>56</v>
      </c>
      <c r="B18" s="26"/>
      <c r="C18" s="25" t="s">
        <v>25</v>
      </c>
      <c r="D18" s="26"/>
      <c r="E18" s="81"/>
      <c r="F18" s="28"/>
      <c r="G18" s="28"/>
      <c r="H18" s="28"/>
      <c r="I18" s="28"/>
      <c r="J18" s="29">
        <f>SUBTOTAL(9,J19)</f>
        <v>9277.84</v>
      </c>
      <c r="K18" s="66"/>
      <c r="L18" s="7"/>
      <c r="N18" s="75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spans="1:28" s="11" customFormat="1">
      <c r="A19" s="13"/>
      <c r="B19" s="14"/>
      <c r="C19" s="15" t="s">
        <v>31</v>
      </c>
      <c r="D19" s="14" t="s">
        <v>24</v>
      </c>
      <c r="E19" s="84">
        <f>BDI!$D$16/100</f>
        <v>0.20610000000000001</v>
      </c>
      <c r="F19" s="17"/>
      <c r="G19" s="17"/>
      <c r="H19" s="17"/>
      <c r="I19" s="17"/>
      <c r="J19" s="122">
        <f>ROUND(E19*SUM($J$4,$J$9),2)</f>
        <v>9277.84</v>
      </c>
      <c r="K19" s="123"/>
      <c r="L19" s="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s="31" customFormat="1" ht="15.75">
      <c r="A20" s="32" t="s">
        <v>58</v>
      </c>
      <c r="B20" s="33"/>
      <c r="C20" s="32"/>
      <c r="D20" s="33"/>
      <c r="E20" s="34"/>
      <c r="F20" s="35"/>
      <c r="G20" s="35"/>
      <c r="H20" s="35"/>
      <c r="I20" s="35"/>
      <c r="J20" s="36">
        <f>SUBTOTAL(9,J4:J19)</f>
        <v>65115.95</v>
      </c>
      <c r="K20" s="7"/>
      <c r="L20" s="7"/>
      <c r="N20" s="72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</row>
    <row r="22" spans="1:28" ht="15.75">
      <c r="A22" s="18"/>
      <c r="J22" s="10">
        <f>CUSTOS!H13</f>
        <v>0</v>
      </c>
      <c r="M22" s="10"/>
      <c r="N22" s="10"/>
    </row>
    <row r="26" spans="1:28">
      <c r="J26" s="7"/>
    </row>
  </sheetData>
  <mergeCells count="2">
    <mergeCell ref="A1:J1"/>
    <mergeCell ref="A2:J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1 J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B930-EC03-4260-AE1E-39F77DEF6BB6}">
  <sheetPr>
    <tabColor theme="3" tint="0.79998168889431442"/>
    <pageSetUpPr fitToPage="1"/>
  </sheetPr>
  <dimension ref="A1:AG34"/>
  <sheetViews>
    <sheetView showGridLines="0" zoomScale="85" zoomScaleNormal="85" workbookViewId="0">
      <pane ySplit="3" topLeftCell="A4" activePane="bottomLeft" state="frozen"/>
      <selection activeCell="C47" sqref="C47"/>
      <selection pane="bottomLeft" activeCell="M31" sqref="M31"/>
    </sheetView>
  </sheetViews>
  <sheetFormatPr defaultColWidth="9.140625" defaultRowHeight="12.75"/>
  <cols>
    <col min="1" max="1" width="10.140625" style="8" customWidth="1"/>
    <col min="2" max="2" width="6.7109375" style="3" bestFit="1" customWidth="1"/>
    <col min="3" max="3" width="46.28515625" style="4" bestFit="1" customWidth="1"/>
    <col min="4" max="4" width="13.7109375" style="3" bestFit="1" customWidth="1"/>
    <col min="5" max="5" width="13" style="5" bestFit="1" customWidth="1"/>
    <col min="6" max="12" width="11.42578125" style="4" customWidth="1"/>
    <col min="13" max="13" width="18.28515625" style="7" bestFit="1" customWidth="1"/>
    <col min="14" max="14" width="3.28515625" style="7" customWidth="1"/>
    <col min="15" max="15" width="17.5703125" style="7" customWidth="1"/>
    <col min="16" max="33" width="21.140625" style="67" customWidth="1"/>
    <col min="34" max="16384" width="9.140625" style="4"/>
  </cols>
  <sheetData>
    <row r="1" spans="1:33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33" ht="18.75">
      <c r="A2" s="193" t="e">
        <f>#REF!</f>
        <v>#REF!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33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331</v>
      </c>
      <c r="I3" s="24" t="s">
        <v>332</v>
      </c>
      <c r="J3" s="24" t="s">
        <v>333</v>
      </c>
      <c r="K3" s="24" t="s">
        <v>334</v>
      </c>
      <c r="L3" s="24" t="s">
        <v>45</v>
      </c>
      <c r="M3" s="24" t="s">
        <v>15</v>
      </c>
      <c r="N3" s="66"/>
      <c r="O3" s="66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8"/>
      <c r="J4" s="28"/>
      <c r="K4" s="28"/>
      <c r="L4" s="28"/>
      <c r="M4" s="29">
        <f>SUBTOTAL(9,M5:M11)</f>
        <v>272692.26</v>
      </c>
      <c r="N4" s="66"/>
      <c r="O4" s="66"/>
      <c r="P4" s="74"/>
      <c r="Q4" s="75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s="11" customFormat="1">
      <c r="A5" s="55"/>
      <c r="B5" s="56"/>
      <c r="C5" s="57" t="s">
        <v>48</v>
      </c>
      <c r="D5" s="58"/>
      <c r="E5" s="59"/>
      <c r="F5" s="119">
        <f t="shared" ref="F5:L5" si="0">SUM(F6:F8)</f>
        <v>2</v>
      </c>
      <c r="G5" s="119">
        <f t="shared" ref="G5:J5" si="1">SUM(G6:G8)</f>
        <v>2</v>
      </c>
      <c r="H5" s="119">
        <f t="shared" si="1"/>
        <v>2</v>
      </c>
      <c r="I5" s="119">
        <f t="shared" si="1"/>
        <v>2</v>
      </c>
      <c r="J5" s="119">
        <f t="shared" si="1"/>
        <v>2</v>
      </c>
      <c r="K5" s="119">
        <f t="shared" si="0"/>
        <v>2</v>
      </c>
      <c r="L5" s="119">
        <f t="shared" si="0"/>
        <v>12</v>
      </c>
      <c r="M5" s="60">
        <f>SUBTOTAL(9,M6:M11)</f>
        <v>272692.26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3" s="11" customFormat="1">
      <c r="A6" s="13" t="s">
        <v>66</v>
      </c>
      <c r="B6" s="14" t="s">
        <v>28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20">
        <v>0</v>
      </c>
      <c r="G6" s="120">
        <v>0</v>
      </c>
      <c r="H6" s="120">
        <v>0</v>
      </c>
      <c r="I6" s="120">
        <v>0</v>
      </c>
      <c r="J6" s="120">
        <v>0</v>
      </c>
      <c r="K6" s="120">
        <v>0</v>
      </c>
      <c r="L6" s="120">
        <f>SUM(F6:K6)</f>
        <v>0</v>
      </c>
      <c r="M6" s="12">
        <f>IF(A6&gt;0,L6*E6,0)</f>
        <v>0</v>
      </c>
      <c r="N6" s="67"/>
      <c r="O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3" s="11" customFormat="1">
      <c r="A7" s="15" t="s">
        <v>68</v>
      </c>
      <c r="B7" s="14" t="s">
        <v>28</v>
      </c>
      <c r="C7" s="15" t="str">
        <f>VLOOKUP(A7,BD!A:Y,2,FALSE)</f>
        <v>Engenheiro de projetos pleno</v>
      </c>
      <c r="D7" s="14" t="str">
        <f>VLOOKUP(A7,BD!A:Y,3,FALSE)</f>
        <v>mês</v>
      </c>
      <c r="E7" s="16">
        <f>VLOOKUP(A7,BD!A:Y,25,FALSE)</f>
        <v>22853.93</v>
      </c>
      <c r="F7" s="120">
        <v>1</v>
      </c>
      <c r="G7" s="120">
        <v>1</v>
      </c>
      <c r="H7" s="120">
        <v>1</v>
      </c>
      <c r="I7" s="120">
        <v>1</v>
      </c>
      <c r="J7" s="120">
        <v>1</v>
      </c>
      <c r="K7" s="120">
        <v>1</v>
      </c>
      <c r="L7" s="120">
        <f>SUM(F7:K7)</f>
        <v>6</v>
      </c>
      <c r="M7" s="12">
        <f>IF(A7&gt;0,L7*E7,0)</f>
        <v>137123.58000000002</v>
      </c>
      <c r="N7" s="67"/>
      <c r="O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</row>
    <row r="8" spans="1:33" s="11" customFormat="1">
      <c r="A8" s="15" t="s">
        <v>69</v>
      </c>
      <c r="B8" s="14" t="s">
        <v>28</v>
      </c>
      <c r="C8" s="15" t="str">
        <f>VLOOKUP(A8,BD!A:Y,2,FALSE)</f>
        <v>Engenheiro de projetos júnior</v>
      </c>
      <c r="D8" s="14" t="str">
        <f>VLOOKUP(A8,BD!A:Y,3,FALSE)</f>
        <v>mês</v>
      </c>
      <c r="E8" s="16">
        <f>VLOOKUP(A8,BD!A:Y,25,FALSE)</f>
        <v>22594.78</v>
      </c>
      <c r="F8" s="120">
        <v>1</v>
      </c>
      <c r="G8" s="120">
        <v>1</v>
      </c>
      <c r="H8" s="120">
        <v>1</v>
      </c>
      <c r="I8" s="120">
        <v>1</v>
      </c>
      <c r="J8" s="120">
        <v>1</v>
      </c>
      <c r="K8" s="120">
        <v>1</v>
      </c>
      <c r="L8" s="120">
        <f>SUM(F8:K8)</f>
        <v>6</v>
      </c>
      <c r="M8" s="12">
        <f>IF(A8&gt;0,L8*E8,0)</f>
        <v>135568.68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 s="11" customFormat="1">
      <c r="A9" s="61"/>
      <c r="B9" s="62"/>
      <c r="C9" s="63" t="s">
        <v>49</v>
      </c>
      <c r="D9" s="64"/>
      <c r="E9" s="65"/>
      <c r="F9" s="119">
        <f t="shared" ref="F9:L9" si="2">SUM(F10:F11)</f>
        <v>0</v>
      </c>
      <c r="G9" s="119">
        <f t="shared" ref="G9:J9" si="3">SUM(G10:G11)</f>
        <v>0</v>
      </c>
      <c r="H9" s="119">
        <f t="shared" si="3"/>
        <v>0</v>
      </c>
      <c r="I9" s="119">
        <f t="shared" si="3"/>
        <v>0</v>
      </c>
      <c r="J9" s="119">
        <f t="shared" si="3"/>
        <v>0</v>
      </c>
      <c r="K9" s="119">
        <f t="shared" si="2"/>
        <v>0</v>
      </c>
      <c r="L9" s="119">
        <f t="shared" si="2"/>
        <v>0</v>
      </c>
      <c r="M9" s="60">
        <f>SUBTOTAL(9,M10:M11)</f>
        <v>0</v>
      </c>
      <c r="N9" s="67"/>
      <c r="O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</row>
    <row r="10" spans="1:33" s="11" customFormat="1">
      <c r="A10" s="13" t="s">
        <v>258</v>
      </c>
      <c r="B10" s="14" t="s">
        <v>28</v>
      </c>
      <c r="C10" s="15" t="str">
        <f>VLOOKUP(A10,BD!A:Y,2,FALSE)</f>
        <v>Secretária</v>
      </c>
      <c r="D10" s="14" t="str">
        <f>VLOOKUP(A10,BD!A:Y,3,FALSE)</f>
        <v>mês</v>
      </c>
      <c r="E10" s="16">
        <f>VLOOKUP(A10,BD!A:Y,25,FALSE)</f>
        <v>5909.3630000000003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f>SUM(F10:K10)</f>
        <v>0</v>
      </c>
      <c r="M10" s="12">
        <f>IF(A10&gt;0,L10*E10,0)</f>
        <v>0</v>
      </c>
      <c r="N10" s="67"/>
      <c r="O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3" s="11" customFormat="1">
      <c r="A11" s="13" t="s">
        <v>83</v>
      </c>
      <c r="B11" s="14" t="s">
        <v>28</v>
      </c>
      <c r="C11" s="15" t="str">
        <f>VLOOKUP(A11,BD!A:Y,2,FALSE)</f>
        <v>Auxiliar administrativo</v>
      </c>
      <c r="D11" s="14" t="str">
        <f>VLOOKUP(A11,BD!A:Y,3,FALSE)</f>
        <v>mês</v>
      </c>
      <c r="E11" s="16">
        <f>VLOOKUP(A11,BD!A:Y,25,FALSE)</f>
        <v>4391.58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f>SUM(F11:K11)</f>
        <v>0</v>
      </c>
      <c r="M11" s="12">
        <f>IF(A11&gt;0,L11*E11,0)</f>
        <v>0</v>
      </c>
      <c r="N11" s="67"/>
      <c r="O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3" s="6" customFormat="1">
      <c r="A12" s="25" t="s">
        <v>36</v>
      </c>
      <c r="B12" s="26"/>
      <c r="C12" s="25" t="s">
        <v>55</v>
      </c>
      <c r="D12" s="26"/>
      <c r="E12" s="27"/>
      <c r="F12" s="121"/>
      <c r="G12" s="121"/>
      <c r="H12" s="121"/>
      <c r="I12" s="121"/>
      <c r="J12" s="121"/>
      <c r="K12" s="121"/>
      <c r="L12" s="121"/>
      <c r="M12" s="29">
        <f>SUBTOTAL(9,M13:M22)</f>
        <v>48600.959999999999</v>
      </c>
      <c r="N12" s="67"/>
      <c r="O12" s="66"/>
      <c r="P12" s="74"/>
      <c r="Q12" s="75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s="11" customFormat="1">
      <c r="A13" s="55"/>
      <c r="B13" s="56"/>
      <c r="C13" s="57" t="s">
        <v>12</v>
      </c>
      <c r="D13" s="58" t="s">
        <v>1</v>
      </c>
      <c r="E13" s="59"/>
      <c r="F13" s="119"/>
      <c r="G13" s="119"/>
      <c r="H13" s="119"/>
      <c r="I13" s="119"/>
      <c r="J13" s="119"/>
      <c r="K13" s="119"/>
      <c r="L13" s="119"/>
      <c r="M13" s="60">
        <f>SUBTOTAL(9,M14:M14)</f>
        <v>10200</v>
      </c>
      <c r="N13" s="67"/>
      <c r="O13" s="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</row>
    <row r="14" spans="1:33" s="11" customFormat="1">
      <c r="A14" s="13" t="s">
        <v>50</v>
      </c>
      <c r="B14" s="14" t="s">
        <v>294</v>
      </c>
      <c r="C14" s="15" t="e">
        <f>'02 Projeto Básico'!#REF!</f>
        <v>#REF!</v>
      </c>
      <c r="D14" s="14" t="s">
        <v>18</v>
      </c>
      <c r="E14" s="16">
        <v>1700</v>
      </c>
      <c r="F14" s="120">
        <v>1</v>
      </c>
      <c r="G14" s="120">
        <v>1</v>
      </c>
      <c r="H14" s="120">
        <v>1</v>
      </c>
      <c r="I14" s="120">
        <v>1</v>
      </c>
      <c r="J14" s="120">
        <v>1</v>
      </c>
      <c r="K14" s="120">
        <v>1</v>
      </c>
      <c r="L14" s="120">
        <f>SUM(F14:K14)</f>
        <v>6</v>
      </c>
      <c r="M14" s="12">
        <f>IF(A14&gt;0,L14*E14,0)</f>
        <v>10200</v>
      </c>
      <c r="N14" s="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</row>
    <row r="15" spans="1:33" s="11" customFormat="1">
      <c r="A15" s="55"/>
      <c r="B15" s="56"/>
      <c r="C15" s="57" t="s">
        <v>6</v>
      </c>
      <c r="D15" s="58" t="s">
        <v>1</v>
      </c>
      <c r="E15" s="59"/>
      <c r="F15" s="119"/>
      <c r="G15" s="119"/>
      <c r="H15" s="119"/>
      <c r="I15" s="119"/>
      <c r="J15" s="119"/>
      <c r="K15" s="119"/>
      <c r="L15" s="119"/>
      <c r="M15" s="60">
        <f>SUBTOTAL(9,M16:M17)</f>
        <v>11282.88</v>
      </c>
      <c r="N15" s="67"/>
      <c r="O15" s="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</row>
    <row r="16" spans="1:33" s="11" customFormat="1">
      <c r="A16" s="13" t="s">
        <v>72</v>
      </c>
      <c r="B16" s="14" t="s">
        <v>28</v>
      </c>
      <c r="C16" s="15" t="str">
        <f>VLOOKUP(A16,BD!A:Y,2,FALSE)</f>
        <v>Veículo leve - 53 kW (sem motorista)</v>
      </c>
      <c r="D16" s="14" t="str">
        <f>VLOOKUP(A16,BD!A:Y,3,FALSE)</f>
        <v>hora</v>
      </c>
      <c r="E16" s="16">
        <f>VLOOKUP(A16,BD!A:Y,4,FALSE)</f>
        <v>33.58</v>
      </c>
      <c r="F16" s="120">
        <f t="shared" ref="F16:K16" si="4">7*1*8</f>
        <v>56</v>
      </c>
      <c r="G16" s="120">
        <f t="shared" si="4"/>
        <v>56</v>
      </c>
      <c r="H16" s="120">
        <f t="shared" si="4"/>
        <v>56</v>
      </c>
      <c r="I16" s="120">
        <f t="shared" si="4"/>
        <v>56</v>
      </c>
      <c r="J16" s="120">
        <f t="shared" si="4"/>
        <v>56</v>
      </c>
      <c r="K16" s="120">
        <f t="shared" si="4"/>
        <v>56</v>
      </c>
      <c r="L16" s="120">
        <f>SUM(F16:K16)</f>
        <v>336</v>
      </c>
      <c r="M16" s="12">
        <f>IF(A16&gt;0,L16*E16,0)</f>
        <v>11282.88</v>
      </c>
      <c r="N16" s="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</row>
    <row r="17" spans="1:33" s="11" customFormat="1">
      <c r="A17" s="13" t="s">
        <v>73</v>
      </c>
      <c r="B17" s="14" t="s">
        <v>28</v>
      </c>
      <c r="C17" s="15" t="str">
        <f>VLOOKUP(A17,BD!A:Y,2,FALSE)</f>
        <v>Veículo leve Pick Up 4x4 - 147 kW (sem motorista)</v>
      </c>
      <c r="D17" s="14" t="str">
        <f>VLOOKUP(A17,BD!A:Y,3,FALSE)</f>
        <v>hora</v>
      </c>
      <c r="E17" s="16">
        <f>VLOOKUP(A17,BD!A:Y,4,FALSE)</f>
        <v>80.599999999999994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f>SUM(F17:K17)</f>
        <v>0</v>
      </c>
      <c r="M17" s="12">
        <f>IF(A17&gt;0,L17*E17,0)</f>
        <v>0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</row>
    <row r="18" spans="1:33" s="11" customFormat="1">
      <c r="A18" s="55"/>
      <c r="B18" s="56"/>
      <c r="C18" s="63" t="s">
        <v>295</v>
      </c>
      <c r="D18" s="58" t="s">
        <v>1</v>
      </c>
      <c r="E18" s="59"/>
      <c r="F18" s="119"/>
      <c r="G18" s="119"/>
      <c r="H18" s="119"/>
      <c r="I18" s="119"/>
      <c r="J18" s="119"/>
      <c r="K18" s="119"/>
      <c r="L18" s="119"/>
      <c r="M18" s="60">
        <f>SUBTOTAL(9,M19:M20)</f>
        <v>23100</v>
      </c>
      <c r="N18" s="67"/>
      <c r="O18" s="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</row>
    <row r="19" spans="1:33" s="11" customFormat="1">
      <c r="A19" s="13" t="s">
        <v>296</v>
      </c>
      <c r="B19" s="14" t="s">
        <v>299</v>
      </c>
      <c r="C19" s="15" t="s">
        <v>141</v>
      </c>
      <c r="D19" s="14" t="s">
        <v>18</v>
      </c>
      <c r="E19" s="16">
        <v>150</v>
      </c>
      <c r="F19" s="120">
        <f>7*1</f>
        <v>7</v>
      </c>
      <c r="G19" s="120">
        <f t="shared" ref="G19:K20" si="5">7*1</f>
        <v>7</v>
      </c>
      <c r="H19" s="120">
        <f t="shared" si="5"/>
        <v>7</v>
      </c>
      <c r="I19" s="120">
        <f t="shared" si="5"/>
        <v>7</v>
      </c>
      <c r="J19" s="120">
        <f t="shared" si="5"/>
        <v>7</v>
      </c>
      <c r="K19" s="120">
        <f t="shared" si="5"/>
        <v>7</v>
      </c>
      <c r="L19" s="120">
        <f>SUM(F19:K19)</f>
        <v>42</v>
      </c>
      <c r="M19" s="12">
        <f>IF(A19&gt;0,L19*E19,0)</f>
        <v>6300</v>
      </c>
      <c r="N19" s="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</row>
    <row r="20" spans="1:33" s="11" customFormat="1">
      <c r="A20" s="13" t="s">
        <v>297</v>
      </c>
      <c r="B20" s="14" t="s">
        <v>299</v>
      </c>
      <c r="C20" s="15" t="s">
        <v>298</v>
      </c>
      <c r="D20" s="14" t="s">
        <v>18</v>
      </c>
      <c r="E20" s="16">
        <v>400</v>
      </c>
      <c r="F20" s="120">
        <f t="shared" ref="F20" si="6">7*1</f>
        <v>7</v>
      </c>
      <c r="G20" s="120">
        <f t="shared" si="5"/>
        <v>7</v>
      </c>
      <c r="H20" s="120">
        <f t="shared" si="5"/>
        <v>7</v>
      </c>
      <c r="I20" s="120">
        <f t="shared" si="5"/>
        <v>7</v>
      </c>
      <c r="J20" s="120">
        <f t="shared" si="5"/>
        <v>7</v>
      </c>
      <c r="K20" s="120">
        <f t="shared" si="5"/>
        <v>7</v>
      </c>
      <c r="L20" s="120">
        <f>SUM(F20:K20)</f>
        <v>42</v>
      </c>
      <c r="M20" s="12">
        <f>IF(A20&gt;0,L20*E20,0)</f>
        <v>16800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</row>
    <row r="21" spans="1:33" s="11" customFormat="1">
      <c r="A21" s="55"/>
      <c r="B21" s="56"/>
      <c r="C21" s="57" t="s">
        <v>11</v>
      </c>
      <c r="D21" s="58" t="s">
        <v>1</v>
      </c>
      <c r="E21" s="59"/>
      <c r="F21" s="119"/>
      <c r="G21" s="119"/>
      <c r="H21" s="119"/>
      <c r="I21" s="119"/>
      <c r="J21" s="119"/>
      <c r="K21" s="119"/>
      <c r="L21" s="119"/>
      <c r="M21" s="60">
        <f>SUBTOTAL(9,M22:M22)</f>
        <v>4018.08</v>
      </c>
      <c r="N21" s="67"/>
      <c r="O21" s="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</row>
    <row r="22" spans="1:33" s="11" customFormat="1">
      <c r="A22" s="13" t="s">
        <v>22</v>
      </c>
      <c r="B22" s="14" t="s">
        <v>23</v>
      </c>
      <c r="C22" s="15" t="str">
        <f>VLOOKUP(A22,BD!A:Y,2,FALSE)</f>
        <v>TI - Equipamentos e Softwares</v>
      </c>
      <c r="D22" s="14" t="str">
        <f>VLOOKUP(A22,BD!A:Y,3,FALSE)</f>
        <v>und</v>
      </c>
      <c r="E22" s="16">
        <f>VLOOKUP(A22,BD!A:Y,4,FALSE)</f>
        <v>334.84</v>
      </c>
      <c r="F22" s="120">
        <f t="shared" ref="F22:K22" si="7">F5+F9</f>
        <v>2</v>
      </c>
      <c r="G22" s="120">
        <f t="shared" ref="G22:J22" si="8">G5+G9</f>
        <v>2</v>
      </c>
      <c r="H22" s="120">
        <f t="shared" si="8"/>
        <v>2</v>
      </c>
      <c r="I22" s="120">
        <f t="shared" si="8"/>
        <v>2</v>
      </c>
      <c r="J22" s="120">
        <f t="shared" si="8"/>
        <v>2</v>
      </c>
      <c r="K22" s="120">
        <f t="shared" si="7"/>
        <v>2</v>
      </c>
      <c r="L22" s="120">
        <f>SUM(F22:K22)</f>
        <v>12</v>
      </c>
      <c r="M22" s="12">
        <f>IF(A22&gt;0,L22*E22,0)</f>
        <v>4018.08</v>
      </c>
      <c r="N22" s="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</row>
    <row r="23" spans="1:33" s="6" customFormat="1">
      <c r="A23" s="25" t="s">
        <v>37</v>
      </c>
      <c r="B23" s="26"/>
      <c r="C23" s="25" t="s">
        <v>26</v>
      </c>
      <c r="D23" s="26"/>
      <c r="E23" s="27"/>
      <c r="F23" s="28"/>
      <c r="G23" s="28"/>
      <c r="H23" s="28"/>
      <c r="I23" s="28"/>
      <c r="J23" s="28"/>
      <c r="K23" s="28"/>
      <c r="L23" s="28"/>
      <c r="M23" s="29">
        <f>SUBTOTAL(9,M24)</f>
        <v>38683.699999999997</v>
      </c>
      <c r="N23" s="67"/>
      <c r="O23" s="66"/>
      <c r="P23" s="74"/>
      <c r="Q23" s="75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s="11" customFormat="1">
      <c r="A24" s="13"/>
      <c r="B24" s="14"/>
      <c r="C24" s="15" t="s">
        <v>32</v>
      </c>
      <c r="D24" s="19" t="s">
        <v>24</v>
      </c>
      <c r="E24" s="80">
        <f>BDI!$D$8/100</f>
        <v>0.12040000000000001</v>
      </c>
      <c r="F24" s="20"/>
      <c r="G24" s="20"/>
      <c r="H24" s="20"/>
      <c r="I24" s="20"/>
      <c r="J24" s="20"/>
      <c r="K24" s="20"/>
      <c r="L24" s="20"/>
      <c r="M24" s="122">
        <f>ROUND(E24*SUM($M$4,$M$12),2)</f>
        <v>38683.699999999997</v>
      </c>
      <c r="N24" s="66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</row>
    <row r="25" spans="1:33" s="6" customFormat="1">
      <c r="A25" s="25" t="s">
        <v>38</v>
      </c>
      <c r="B25" s="26"/>
      <c r="C25" s="25" t="s">
        <v>27</v>
      </c>
      <c r="D25" s="26"/>
      <c r="E25" s="81"/>
      <c r="F25" s="28"/>
      <c r="G25" s="28"/>
      <c r="H25" s="28"/>
      <c r="I25" s="28"/>
      <c r="J25" s="28"/>
      <c r="K25" s="28"/>
      <c r="L25" s="28"/>
      <c r="M25" s="29">
        <f>SUBTOTAL(9,M26)</f>
        <v>38555.19</v>
      </c>
      <c r="N25" s="67"/>
      <c r="O25" s="66"/>
      <c r="P25" s="74"/>
      <c r="Q25" s="75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s="11" customFormat="1">
      <c r="A26" s="13"/>
      <c r="B26" s="14"/>
      <c r="C26" s="15" t="s">
        <v>27</v>
      </c>
      <c r="D26" s="19" t="s">
        <v>24</v>
      </c>
      <c r="E26" s="80">
        <f>BDI!$D$11/100</f>
        <v>0.12</v>
      </c>
      <c r="F26" s="20"/>
      <c r="G26" s="20"/>
      <c r="H26" s="20"/>
      <c r="I26" s="20"/>
      <c r="J26" s="20"/>
      <c r="K26" s="20"/>
      <c r="L26" s="20"/>
      <c r="M26" s="122">
        <f>ROUND(E26*SUM($M$4,$M$12),2)</f>
        <v>38555.19</v>
      </c>
      <c r="N26" s="66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spans="1:33" s="31" customFormat="1" ht="15.75">
      <c r="A27" s="32" t="s">
        <v>39</v>
      </c>
      <c r="B27" s="33"/>
      <c r="C27" s="32" t="s">
        <v>57</v>
      </c>
      <c r="D27" s="33"/>
      <c r="E27" s="82"/>
      <c r="F27" s="35"/>
      <c r="G27" s="35"/>
      <c r="H27" s="35"/>
      <c r="I27" s="35"/>
      <c r="J27" s="35"/>
      <c r="K27" s="35"/>
      <c r="L27" s="35"/>
      <c r="M27" s="36">
        <f>SUBTOTAL(9,M4:M26)</f>
        <v>398532.11000000004</v>
      </c>
      <c r="N27" s="67"/>
      <c r="O27" s="71"/>
      <c r="P27" s="71"/>
      <c r="Q27" s="72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</row>
    <row r="28" spans="1:33" s="42" customFormat="1" ht="5.25">
      <c r="A28" s="37"/>
      <c r="B28" s="38"/>
      <c r="C28" s="39"/>
      <c r="D28" s="38"/>
      <c r="E28" s="83"/>
      <c r="F28" s="40"/>
      <c r="G28" s="40"/>
      <c r="H28" s="40"/>
      <c r="I28" s="40"/>
      <c r="J28" s="40"/>
      <c r="K28" s="40"/>
      <c r="L28" s="40"/>
      <c r="M28" s="41"/>
      <c r="N28" s="89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</row>
    <row r="29" spans="1:33" s="6" customFormat="1">
      <c r="A29" s="25" t="s">
        <v>56</v>
      </c>
      <c r="B29" s="26"/>
      <c r="C29" s="25" t="s">
        <v>25</v>
      </c>
      <c r="D29" s="26"/>
      <c r="E29" s="81"/>
      <c r="F29" s="28"/>
      <c r="G29" s="28"/>
      <c r="H29" s="28"/>
      <c r="I29" s="28"/>
      <c r="J29" s="28"/>
      <c r="K29" s="28"/>
      <c r="L29" s="28"/>
      <c r="M29" s="29">
        <f>SUBTOTAL(9,M30)</f>
        <v>66218.53</v>
      </c>
      <c r="N29" s="68"/>
      <c r="O29" s="66"/>
      <c r="P29" s="74"/>
      <c r="Q29" s="75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s="11" customFormat="1">
      <c r="A30" s="13"/>
      <c r="B30" s="14"/>
      <c r="C30" s="15" t="s">
        <v>31</v>
      </c>
      <c r="D30" s="14" t="s">
        <v>24</v>
      </c>
      <c r="E30" s="84">
        <f>BDI!$D$16/100</f>
        <v>0.20610000000000001</v>
      </c>
      <c r="F30" s="17"/>
      <c r="G30" s="17"/>
      <c r="H30" s="17"/>
      <c r="I30" s="17"/>
      <c r="J30" s="17"/>
      <c r="K30" s="17"/>
      <c r="L30" s="17"/>
      <c r="M30" s="122">
        <f>ROUND(E30*SUM($M$4,$M$12),2)</f>
        <v>66218.53</v>
      </c>
      <c r="N30" s="66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3" s="31" customFormat="1" ht="15.75">
      <c r="A31" s="32" t="s">
        <v>58</v>
      </c>
      <c r="B31" s="33"/>
      <c r="C31" s="32"/>
      <c r="D31" s="33"/>
      <c r="E31" s="34"/>
      <c r="F31" s="35"/>
      <c r="G31" s="35"/>
      <c r="H31" s="35"/>
      <c r="I31" s="35"/>
      <c r="J31" s="35"/>
      <c r="K31" s="35"/>
      <c r="L31" s="35"/>
      <c r="M31" s="36">
        <f>SUBTOTAL(9,M4:M30)</f>
        <v>464750.64</v>
      </c>
      <c r="N31" s="67"/>
      <c r="O31" s="71"/>
      <c r="P31" s="71"/>
      <c r="Q31" s="72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spans="1:33" ht="15.75">
      <c r="C32" s="8"/>
      <c r="N32" s="73"/>
      <c r="O32" s="69"/>
    </row>
    <row r="33" spans="1:15" ht="15.75">
      <c r="A33" s="18"/>
      <c r="C33" s="8"/>
      <c r="M33" s="7" t="e">
        <f>CUSTOS!#REF!</f>
        <v>#REF!</v>
      </c>
      <c r="N33" s="69"/>
      <c r="O33" s="70"/>
    </row>
    <row r="34" spans="1:15">
      <c r="N34" s="69"/>
    </row>
  </sheetData>
  <mergeCells count="2">
    <mergeCell ref="A1:M1"/>
    <mergeCell ref="A2:M2"/>
  </mergeCells>
  <phoneticPr fontId="9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4BA5-5FC1-4E97-B829-9325BC60A5D9}">
  <sheetPr>
    <tabColor theme="3" tint="0.79998168889431442"/>
    <pageSetUpPr fitToPage="1"/>
  </sheetPr>
  <dimension ref="A1:AA26"/>
  <sheetViews>
    <sheetView showGridLines="0" zoomScaleNormal="100" workbookViewId="0">
      <pane ySplit="3" topLeftCell="A4" activePane="bottomLeft" state="frozen"/>
      <selection activeCell="C47" sqref="C47"/>
      <selection pane="bottomLeft" activeCell="A2" sqref="A2:I2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7" width="6.5703125" style="4" bestFit="1" customWidth="1"/>
    <col min="8" max="8" width="5.28515625" style="4" bestFit="1" customWidth="1"/>
    <col min="9" max="9" width="13.85546875" style="4" customWidth="1"/>
    <col min="10" max="10" width="8.5703125" style="7" customWidth="1"/>
    <col min="11" max="11" width="17.5703125" style="7" customWidth="1"/>
    <col min="12" max="12" width="15.85546875" style="4" customWidth="1"/>
    <col min="13" max="20" width="15.85546875" style="67" customWidth="1"/>
    <col min="21" max="27" width="14.5703125" style="67" customWidth="1"/>
    <col min="28" max="16384" width="9.140625" style="4"/>
  </cols>
  <sheetData>
    <row r="1" spans="1:27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</row>
    <row r="2" spans="1:27" ht="18.75">
      <c r="A2" s="193"/>
      <c r="B2" s="193"/>
      <c r="C2" s="193"/>
      <c r="D2" s="193"/>
      <c r="E2" s="193"/>
      <c r="F2" s="193"/>
      <c r="G2" s="193"/>
      <c r="H2" s="193"/>
      <c r="I2" s="193"/>
    </row>
    <row r="3" spans="1:27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45</v>
      </c>
      <c r="I3" s="24" t="s">
        <v>15</v>
      </c>
      <c r="J3" s="66"/>
      <c r="K3" s="66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9">
        <f>SUBTOTAL(9,I5:I8)</f>
        <v>84111.51999999999</v>
      </c>
      <c r="J4" s="66"/>
      <c r="K4" s="66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s="11" customFormat="1">
      <c r="A5" s="55"/>
      <c r="B5" s="56"/>
      <c r="C5" s="57" t="s">
        <v>48</v>
      </c>
      <c r="D5" s="58"/>
      <c r="E5" s="59"/>
      <c r="F5" s="182">
        <f>SUM(F6:F8)</f>
        <v>1.5</v>
      </c>
      <c r="G5" s="182">
        <f>SUM(G6:G8)</f>
        <v>1.5</v>
      </c>
      <c r="H5" s="182">
        <f>SUM(H6:H8)</f>
        <v>3</v>
      </c>
      <c r="I5" s="60">
        <f>SUBTOTAL(9,I6:I8)</f>
        <v>84111.51999999999</v>
      </c>
      <c r="J5" s="67"/>
      <c r="K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s="11" customFormat="1">
      <c r="A6" s="13" t="s">
        <v>66</v>
      </c>
      <c r="B6" s="14" t="s">
        <v>403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f>SUM(F6:G6)</f>
        <v>1</v>
      </c>
      <c r="I6" s="12">
        <f>IF(A6&gt;0,H6*E6,0)</f>
        <v>32686.69</v>
      </c>
      <c r="J6" s="67"/>
      <c r="K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s="11" customFormat="1">
      <c r="A7" s="15" t="s">
        <v>67</v>
      </c>
      <c r="B7" s="14" t="s">
        <v>403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0.5</v>
      </c>
      <c r="G7" s="181">
        <v>0.5</v>
      </c>
      <c r="H7" s="181">
        <f>SUM(F7:G7)</f>
        <v>1</v>
      </c>
      <c r="I7" s="12">
        <f>IF(A7&gt;0,H7*E7,0)</f>
        <v>28570.9</v>
      </c>
      <c r="J7" s="67"/>
      <c r="K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s="11" customFormat="1">
      <c r="A8" s="15" t="s">
        <v>68</v>
      </c>
      <c r="B8" s="14" t="s">
        <v>403</v>
      </c>
      <c r="C8" s="15" t="str">
        <f>VLOOKUP(A8,BD!A:Y,2,FALSE)</f>
        <v>Engenheiro de projetos pleno</v>
      </c>
      <c r="D8" s="14" t="str">
        <f>VLOOKUP(A8,BD!A:Y,3,FALSE)</f>
        <v>mês</v>
      </c>
      <c r="E8" s="16">
        <f>VLOOKUP(A8,BD!A:Y,25,FALSE)</f>
        <v>22853.93</v>
      </c>
      <c r="F8" s="181">
        <v>0.5</v>
      </c>
      <c r="G8" s="181">
        <v>0.5</v>
      </c>
      <c r="H8" s="181">
        <f>SUM(F8:G8)</f>
        <v>1</v>
      </c>
      <c r="I8" s="12">
        <f>IF(A8&gt;0,H8*E8,0)</f>
        <v>22853.93</v>
      </c>
      <c r="J8" s="67"/>
      <c r="K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6" customFormat="1">
      <c r="A9" s="25" t="s">
        <v>36</v>
      </c>
      <c r="B9" s="26"/>
      <c r="C9" s="25" t="s">
        <v>55</v>
      </c>
      <c r="D9" s="26"/>
      <c r="E9" s="27"/>
      <c r="F9" s="121"/>
      <c r="G9" s="121"/>
      <c r="H9" s="121"/>
      <c r="I9" s="29">
        <f>SUBTOTAL(9,I10:I11)</f>
        <v>1004.52</v>
      </c>
      <c r="J9" s="66"/>
      <c r="K9" s="66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1:27" s="11" customFormat="1">
      <c r="A10" s="55"/>
      <c r="B10" s="56"/>
      <c r="C10" s="57" t="s">
        <v>11</v>
      </c>
      <c r="D10" s="58" t="s">
        <v>1</v>
      </c>
      <c r="E10" s="59"/>
      <c r="F10" s="119"/>
      <c r="G10" s="119"/>
      <c r="H10" s="119"/>
      <c r="I10" s="60">
        <f>SUBTOTAL(9,I11)</f>
        <v>1004.52</v>
      </c>
      <c r="J10" s="66"/>
      <c r="K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s="11" customFormat="1">
      <c r="A11" s="13" t="s">
        <v>22</v>
      </c>
      <c r="B11" s="14" t="s">
        <v>23</v>
      </c>
      <c r="C11" s="15" t="str">
        <f>VLOOKUP(A11,BD!A:Y,2,FALSE)</f>
        <v>TI - Equipamentos e Softwares</v>
      </c>
      <c r="D11" s="14" t="str">
        <f>VLOOKUP(A11,BD!A:Y,3,FALSE)</f>
        <v>und</v>
      </c>
      <c r="E11" s="16">
        <f>VLOOKUP(A11,BD!A:Y,4,FALSE)</f>
        <v>334.84</v>
      </c>
      <c r="F11" s="180">
        <f>F5</f>
        <v>1.5</v>
      </c>
      <c r="G11" s="180">
        <f>G5</f>
        <v>1.5</v>
      </c>
      <c r="H11" s="181">
        <f>SUM(F11:G11)</f>
        <v>3</v>
      </c>
      <c r="I11" s="12">
        <f>IF(A11&gt;0,H11*E11,0)</f>
        <v>1004.52</v>
      </c>
      <c r="J11" s="67"/>
      <c r="K11" s="66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s="6" customFormat="1">
      <c r="A12" s="25" t="s">
        <v>37</v>
      </c>
      <c r="B12" s="26"/>
      <c r="C12" s="25" t="s">
        <v>26</v>
      </c>
      <c r="D12" s="26"/>
      <c r="E12" s="27"/>
      <c r="F12" s="28"/>
      <c r="G12" s="28"/>
      <c r="H12" s="28"/>
      <c r="I12" s="29">
        <f>SUBTOTAL(9,I13)</f>
        <v>10247.969999999999</v>
      </c>
      <c r="J12" s="68"/>
      <c r="K12" s="66"/>
      <c r="M12" s="75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1:27" s="11" customFormat="1">
      <c r="A13" s="13"/>
      <c r="B13" s="14"/>
      <c r="C13" s="15" t="s">
        <v>32</v>
      </c>
      <c r="D13" s="19" t="s">
        <v>24</v>
      </c>
      <c r="E13" s="80">
        <f>BDI!$D$8/100</f>
        <v>0.12040000000000001</v>
      </c>
      <c r="F13" s="30"/>
      <c r="G13" s="30"/>
      <c r="H13" s="30"/>
      <c r="I13" s="122">
        <f>ROUND(E13*SUM($I$4,$I$9),2)</f>
        <v>10247.969999999999</v>
      </c>
      <c r="J13" s="123"/>
      <c r="K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6" customFormat="1" ht="15.75">
      <c r="A14" s="25" t="s">
        <v>38</v>
      </c>
      <c r="B14" s="26"/>
      <c r="C14" s="25" t="s">
        <v>27</v>
      </c>
      <c r="D14" s="26"/>
      <c r="E14" s="81"/>
      <c r="F14" s="28"/>
      <c r="G14" s="28"/>
      <c r="H14" s="28"/>
      <c r="I14" s="29">
        <f>SUBTOTAL(9,I15)</f>
        <v>10213.92</v>
      </c>
      <c r="J14" s="66"/>
      <c r="K14" s="73"/>
      <c r="M14" s="75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1:27" s="11" customFormat="1">
      <c r="A15" s="13"/>
      <c r="B15" s="14"/>
      <c r="C15" s="15" t="s">
        <v>27</v>
      </c>
      <c r="D15" s="19" t="s">
        <v>24</v>
      </c>
      <c r="E15" s="80">
        <f>BDI!$D$11/100</f>
        <v>0.12</v>
      </c>
      <c r="F15" s="30"/>
      <c r="G15" s="30"/>
      <c r="H15" s="30"/>
      <c r="I15" s="122">
        <f>ROUND(E15*SUM($I$4,$I$9),2)</f>
        <v>10213.92</v>
      </c>
      <c r="J15" s="123"/>
      <c r="K15" s="69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s="31" customFormat="1" ht="15.75">
      <c r="A16" s="32" t="s">
        <v>39</v>
      </c>
      <c r="B16" s="33"/>
      <c r="C16" s="32" t="s">
        <v>57</v>
      </c>
      <c r="D16" s="33"/>
      <c r="E16" s="82"/>
      <c r="F16" s="35"/>
      <c r="G16" s="35"/>
      <c r="H16" s="35"/>
      <c r="I16" s="36">
        <f>SUBTOTAL(9,I4:I15)</f>
        <v>105577.93</v>
      </c>
      <c r="J16" s="71"/>
      <c r="K16" s="70"/>
      <c r="L16" s="72"/>
      <c r="M16" s="72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s="42" customFormat="1" ht="5.25">
      <c r="A17" s="37"/>
      <c r="B17" s="38"/>
      <c r="C17" s="39"/>
      <c r="D17" s="38"/>
      <c r="E17" s="83"/>
      <c r="F17" s="40"/>
      <c r="G17" s="40"/>
      <c r="H17" s="40"/>
      <c r="I17" s="41"/>
      <c r="J17" s="68"/>
      <c r="K17" s="69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1:27" s="6" customFormat="1">
      <c r="A18" s="25" t="s">
        <v>56</v>
      </c>
      <c r="B18" s="26"/>
      <c r="C18" s="25" t="s">
        <v>25</v>
      </c>
      <c r="D18" s="26"/>
      <c r="E18" s="81"/>
      <c r="F18" s="28"/>
      <c r="G18" s="28"/>
      <c r="H18" s="28"/>
      <c r="I18" s="29">
        <f>SUBTOTAL(9,I19)</f>
        <v>17542.419999999998</v>
      </c>
      <c r="J18" s="66"/>
      <c r="K18" s="7"/>
      <c r="M18" s="75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1:27" s="11" customFormat="1">
      <c r="A19" s="13"/>
      <c r="B19" s="14"/>
      <c r="C19" s="15" t="s">
        <v>31</v>
      </c>
      <c r="D19" s="14" t="s">
        <v>24</v>
      </c>
      <c r="E19" s="84">
        <f>BDI!$D$16/100</f>
        <v>0.20610000000000001</v>
      </c>
      <c r="F19" s="17"/>
      <c r="G19" s="17"/>
      <c r="H19" s="17"/>
      <c r="I19" s="122">
        <f>ROUND(E19*SUM($I$4,$I$9),2)</f>
        <v>17542.419999999998</v>
      </c>
      <c r="J19" s="123"/>
      <c r="K19" s="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1:27" s="31" customFormat="1" ht="15.75">
      <c r="A20" s="32" t="s">
        <v>58</v>
      </c>
      <c r="B20" s="33"/>
      <c r="C20" s="32"/>
      <c r="D20" s="33"/>
      <c r="E20" s="34"/>
      <c r="F20" s="35"/>
      <c r="G20" s="35"/>
      <c r="H20" s="35"/>
      <c r="I20" s="36">
        <f>SUBTOTAL(9,I4:I19)</f>
        <v>123120.34999999999</v>
      </c>
      <c r="J20" s="7"/>
      <c r="K20" s="7"/>
      <c r="M20" s="72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2" spans="1:27" ht="15.75">
      <c r="A22" s="18"/>
      <c r="I22" s="10">
        <f>CUSTOS!H13</f>
        <v>0</v>
      </c>
      <c r="L22" s="10"/>
      <c r="M22" s="10"/>
    </row>
    <row r="26" spans="1:27">
      <c r="I26" s="7"/>
    </row>
  </sheetData>
  <mergeCells count="2">
    <mergeCell ref="A1:I1"/>
    <mergeCell ref="A2:I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I11: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DC59-3F57-43ED-AF10-9D135385C79D}">
  <sheetPr>
    <tabColor theme="3" tint="0.79998168889431442"/>
    <pageSetUpPr fitToPage="1"/>
  </sheetPr>
  <dimension ref="A1:AB25"/>
  <sheetViews>
    <sheetView showGridLines="0" zoomScaleNormal="100" workbookViewId="0">
      <pane ySplit="3" topLeftCell="A4" activePane="bottomLeft" state="frozen"/>
      <selection activeCell="C47" sqref="C47"/>
      <selection pane="bottomLeft" activeCell="L25" sqref="L25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5703125" style="4" bestFit="1" customWidth="1"/>
    <col min="10" max="10" width="13" style="4" bestFit="1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331</v>
      </c>
      <c r="I3" s="24" t="s">
        <v>45</v>
      </c>
      <c r="J3" s="24" t="s">
        <v>15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8"/>
      <c r="J4" s="29">
        <f>SUBTOTAL(9,J5:J7)</f>
        <v>91886.385000000009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48</v>
      </c>
      <c r="D5" s="58"/>
      <c r="E5" s="59"/>
      <c r="F5" s="182">
        <f>SUM(F6:F7)</f>
        <v>1</v>
      </c>
      <c r="G5" s="182">
        <f>SUM(G6:G7)</f>
        <v>1</v>
      </c>
      <c r="H5" s="182">
        <f>SUM(H6:H7)</f>
        <v>1</v>
      </c>
      <c r="I5" s="182">
        <f>SUM(I6:I7)</f>
        <v>3</v>
      </c>
      <c r="J5" s="60">
        <f>SUBTOTAL(9,J6:J7)</f>
        <v>91886.385000000009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66</v>
      </c>
      <c r="B6" s="14" t="s">
        <v>403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v>0.5</v>
      </c>
      <c r="I6" s="181">
        <f t="shared" ref="I6:I7" si="0">SUM(F6:H6)</f>
        <v>1.5</v>
      </c>
      <c r="J6" s="12">
        <f t="shared" ref="J6:J7" si="1">IF(A6&gt;0,I6*E6,0)</f>
        <v>49030.034999999996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67</v>
      </c>
      <c r="B7" s="14" t="s">
        <v>403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0.5</v>
      </c>
      <c r="G7" s="181">
        <v>0.5</v>
      </c>
      <c r="H7" s="181">
        <v>0.5</v>
      </c>
      <c r="I7" s="181">
        <f t="shared" si="0"/>
        <v>1.5</v>
      </c>
      <c r="J7" s="12">
        <f t="shared" si="1"/>
        <v>42856.350000000006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6" customFormat="1">
      <c r="A8" s="25" t="s">
        <v>36</v>
      </c>
      <c r="B8" s="26"/>
      <c r="C8" s="25" t="s">
        <v>55</v>
      </c>
      <c r="D8" s="26"/>
      <c r="E8" s="27"/>
      <c r="F8" s="121"/>
      <c r="G8" s="121"/>
      <c r="H8" s="121"/>
      <c r="I8" s="121"/>
      <c r="J8" s="29">
        <f>SUBTOTAL(9,J9:J10)</f>
        <v>1004.52</v>
      </c>
      <c r="K8" s="66"/>
      <c r="L8" s="66"/>
      <c r="N8" s="75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28" s="11" customFormat="1">
      <c r="A9" s="55"/>
      <c r="B9" s="56"/>
      <c r="C9" s="57" t="s">
        <v>11</v>
      </c>
      <c r="D9" s="58" t="s">
        <v>1</v>
      </c>
      <c r="E9" s="59"/>
      <c r="F9" s="119"/>
      <c r="G9" s="119"/>
      <c r="H9" s="119"/>
      <c r="I9" s="119"/>
      <c r="J9" s="60">
        <f>SUBTOTAL(9,J10)</f>
        <v>1004.52</v>
      </c>
      <c r="K9" s="66"/>
      <c r="L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8" s="11" customFormat="1">
      <c r="A10" s="13" t="s">
        <v>22</v>
      </c>
      <c r="B10" s="14" t="s">
        <v>23</v>
      </c>
      <c r="C10" s="15" t="str">
        <f>VLOOKUP(A10,BD!A:Y,2,FALSE)</f>
        <v>TI - Equipamentos e Softwares</v>
      </c>
      <c r="D10" s="14" t="str">
        <f>VLOOKUP(A10,BD!A:Y,3,FALSE)</f>
        <v>und</v>
      </c>
      <c r="E10" s="16">
        <f>VLOOKUP(A10,BD!A:Y,4,FALSE)</f>
        <v>334.84</v>
      </c>
      <c r="F10" s="180">
        <f>F5</f>
        <v>1</v>
      </c>
      <c r="G10" s="180">
        <f>G5</f>
        <v>1</v>
      </c>
      <c r="H10" s="180">
        <f>H5</f>
        <v>1</v>
      </c>
      <c r="I10" s="181">
        <f t="shared" ref="I10" si="2">SUM(F10:H10)</f>
        <v>3</v>
      </c>
      <c r="J10" s="12">
        <f>IF(A10&gt;0,I10*E10,0)</f>
        <v>1004.52</v>
      </c>
      <c r="K10" s="67"/>
      <c r="L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6" customFormat="1">
      <c r="A11" s="25" t="s">
        <v>37</v>
      </c>
      <c r="B11" s="26"/>
      <c r="C11" s="25" t="s">
        <v>26</v>
      </c>
      <c r="D11" s="26"/>
      <c r="E11" s="27"/>
      <c r="F11" s="28"/>
      <c r="G11" s="28"/>
      <c r="H11" s="28"/>
      <c r="I11" s="28"/>
      <c r="J11" s="29">
        <f>SUBTOTAL(9,J12)</f>
        <v>11184.06</v>
      </c>
      <c r="K11" s="68"/>
      <c r="L11" s="66"/>
      <c r="N11" s="75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s="11" customFormat="1">
      <c r="A12" s="13"/>
      <c r="B12" s="14"/>
      <c r="C12" s="15" t="s">
        <v>32</v>
      </c>
      <c r="D12" s="19" t="s">
        <v>24</v>
      </c>
      <c r="E12" s="80">
        <f>BDI!$D$8/100</f>
        <v>0.12040000000000001</v>
      </c>
      <c r="F12" s="30"/>
      <c r="G12" s="30"/>
      <c r="H12" s="30"/>
      <c r="I12" s="30"/>
      <c r="J12" s="122">
        <f>ROUND(E12*SUM($J$4,$J$8),2)</f>
        <v>11184.06</v>
      </c>
      <c r="K12" s="123"/>
      <c r="L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s="6" customFormat="1" ht="15.75">
      <c r="A13" s="25" t="s">
        <v>38</v>
      </c>
      <c r="B13" s="26"/>
      <c r="C13" s="25" t="s">
        <v>27</v>
      </c>
      <c r="D13" s="26"/>
      <c r="E13" s="81"/>
      <c r="F13" s="28"/>
      <c r="G13" s="28"/>
      <c r="H13" s="28"/>
      <c r="I13" s="28"/>
      <c r="J13" s="29">
        <f>SUBTOTAL(9,J14)</f>
        <v>11146.91</v>
      </c>
      <c r="K13" s="66"/>
      <c r="L13" s="73"/>
      <c r="N13" s="75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1:28" s="11" customFormat="1">
      <c r="A14" s="13"/>
      <c r="B14" s="14"/>
      <c r="C14" s="15" t="s">
        <v>27</v>
      </c>
      <c r="D14" s="19" t="s">
        <v>24</v>
      </c>
      <c r="E14" s="80">
        <f>BDI!$D$11/100</f>
        <v>0.12</v>
      </c>
      <c r="F14" s="30"/>
      <c r="G14" s="30"/>
      <c r="H14" s="30"/>
      <c r="I14" s="30"/>
      <c r="J14" s="122">
        <f>ROUND(E14*SUM($J$4,$J$8),2)</f>
        <v>11146.91</v>
      </c>
      <c r="K14" s="123"/>
      <c r="L14" s="69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s="31" customFormat="1" ht="15.75">
      <c r="A15" s="32" t="s">
        <v>39</v>
      </c>
      <c r="B15" s="33"/>
      <c r="C15" s="32" t="s">
        <v>57</v>
      </c>
      <c r="D15" s="33"/>
      <c r="E15" s="82"/>
      <c r="F15" s="35"/>
      <c r="G15" s="35"/>
      <c r="H15" s="35"/>
      <c r="I15" s="35"/>
      <c r="J15" s="36">
        <f>SUBTOTAL(9,J4:J14)</f>
        <v>115221.87500000001</v>
      </c>
      <c r="K15" s="71"/>
      <c r="L15" s="70"/>
      <c r="M15" s="72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s="42" customFormat="1" ht="5.25">
      <c r="A16" s="37"/>
      <c r="B16" s="38"/>
      <c r="C16" s="39"/>
      <c r="D16" s="38"/>
      <c r="E16" s="83"/>
      <c r="F16" s="40"/>
      <c r="G16" s="40"/>
      <c r="H16" s="40"/>
      <c r="I16" s="40"/>
      <c r="J16" s="41"/>
      <c r="K16" s="68"/>
      <c r="L16" s="69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s="6" customFormat="1">
      <c r="A17" s="25" t="s">
        <v>56</v>
      </c>
      <c r="B17" s="26"/>
      <c r="C17" s="25" t="s">
        <v>25</v>
      </c>
      <c r="D17" s="26"/>
      <c r="E17" s="81"/>
      <c r="F17" s="28"/>
      <c r="G17" s="28"/>
      <c r="H17" s="28"/>
      <c r="I17" s="28"/>
      <c r="J17" s="29">
        <f>SUBTOTAL(9,J18)</f>
        <v>19144.82</v>
      </c>
      <c r="K17" s="66"/>
      <c r="L17" s="7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s="11" customFormat="1">
      <c r="A18" s="13"/>
      <c r="B18" s="14"/>
      <c r="C18" s="15" t="s">
        <v>31</v>
      </c>
      <c r="D18" s="14" t="s">
        <v>24</v>
      </c>
      <c r="E18" s="84">
        <f>BDI!$D$16/100</f>
        <v>0.20610000000000001</v>
      </c>
      <c r="F18" s="17"/>
      <c r="G18" s="17"/>
      <c r="H18" s="17"/>
      <c r="I18" s="17"/>
      <c r="J18" s="122">
        <f>ROUND(E18*SUM($J$4,$J$8),2)</f>
        <v>19144.82</v>
      </c>
      <c r="K18" s="123"/>
      <c r="L18" s="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s="31" customFormat="1" ht="15.75">
      <c r="A19" s="32" t="s">
        <v>58</v>
      </c>
      <c r="B19" s="33"/>
      <c r="C19" s="32"/>
      <c r="D19" s="33"/>
      <c r="E19" s="34"/>
      <c r="F19" s="35"/>
      <c r="G19" s="35"/>
      <c r="H19" s="35"/>
      <c r="I19" s="35"/>
      <c r="J19" s="36">
        <f>SUBTOTAL(9,J4:J18)</f>
        <v>134366.69500000001</v>
      </c>
      <c r="K19" s="7"/>
      <c r="L19" s="7"/>
      <c r="N19" s="7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</row>
    <row r="21" spans="1:28" ht="15.75">
      <c r="A21" s="18"/>
      <c r="J21" s="10">
        <f>CUSTOS!H13</f>
        <v>0</v>
      </c>
      <c r="M21" s="10"/>
      <c r="N21" s="10"/>
    </row>
    <row r="25" spans="1:28">
      <c r="J25" s="7"/>
    </row>
  </sheetData>
  <mergeCells count="2">
    <mergeCell ref="A1:J1"/>
    <mergeCell ref="A2:J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0:J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CBAA-FB5C-4976-9697-6E0A20E9AD5F}">
  <sheetPr>
    <tabColor theme="3" tint="0.79998168889431442"/>
    <pageSetUpPr fitToPage="1"/>
  </sheetPr>
  <dimension ref="A1:AB25"/>
  <sheetViews>
    <sheetView showGridLines="0" zoomScaleNormal="100" workbookViewId="0">
      <pane ySplit="3" topLeftCell="A4" activePane="bottomLeft" state="frozen"/>
      <selection activeCell="C47" sqref="C47"/>
      <selection pane="bottomLeft" activeCell="F17" sqref="F17"/>
    </sheetView>
  </sheetViews>
  <sheetFormatPr defaultColWidth="9.140625" defaultRowHeight="12.75"/>
  <cols>
    <col min="1" max="1" width="6.140625" style="8" bestFit="1" customWidth="1"/>
    <col min="2" max="2" width="4.5703125" style="3" bestFit="1" customWidth="1"/>
    <col min="3" max="3" width="47.5703125" style="4" bestFit="1" customWidth="1"/>
    <col min="4" max="4" width="7.28515625" style="3" bestFit="1" customWidth="1"/>
    <col min="5" max="5" width="11.85546875" style="5" bestFit="1" customWidth="1"/>
    <col min="6" max="9" width="6.28515625" style="4" bestFit="1" customWidth="1"/>
    <col min="10" max="10" width="13.5703125" style="4" customWidth="1"/>
    <col min="11" max="11" width="8.5703125" style="7" customWidth="1"/>
    <col min="12" max="12" width="17.5703125" style="7" customWidth="1"/>
    <col min="13" max="13" width="15.85546875" style="4" customWidth="1"/>
    <col min="14" max="21" width="15.85546875" style="67" customWidth="1"/>
    <col min="22" max="28" width="14.5703125" style="67" customWidth="1"/>
    <col min="29" max="16384" width="9.140625" style="4"/>
  </cols>
  <sheetData>
    <row r="1" spans="1:28" ht="18.75">
      <c r="A1" s="192" t="str">
        <f>CUSTOS!A1</f>
        <v>Invest SP - Usinas Fotovotaicas (0,5MW à 1,5MW)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ht="18.75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28" s="6" customFormat="1">
      <c r="A3" s="21" t="s">
        <v>16</v>
      </c>
      <c r="B3" s="22" t="s">
        <v>46</v>
      </c>
      <c r="C3" s="21" t="s">
        <v>47</v>
      </c>
      <c r="D3" s="22" t="s">
        <v>18</v>
      </c>
      <c r="E3" s="23" t="s">
        <v>42</v>
      </c>
      <c r="F3" s="24" t="s">
        <v>43</v>
      </c>
      <c r="G3" s="24" t="s">
        <v>44</v>
      </c>
      <c r="H3" s="24" t="s">
        <v>331</v>
      </c>
      <c r="I3" s="24" t="s">
        <v>45</v>
      </c>
      <c r="J3" s="24" t="s">
        <v>15</v>
      </c>
      <c r="K3" s="66"/>
      <c r="L3" s="66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s="6" customFormat="1">
      <c r="A4" s="25" t="s">
        <v>35</v>
      </c>
      <c r="B4" s="26"/>
      <c r="C4" s="25" t="s">
        <v>54</v>
      </c>
      <c r="D4" s="26"/>
      <c r="E4" s="27"/>
      <c r="F4" s="28"/>
      <c r="G4" s="28"/>
      <c r="H4" s="28"/>
      <c r="I4" s="28"/>
      <c r="J4" s="29">
        <f>SUBTOTAL(9,J5:J7)</f>
        <v>91886.385000000009</v>
      </c>
      <c r="K4" s="66"/>
      <c r="L4" s="66"/>
      <c r="N4" s="75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28" s="11" customFormat="1">
      <c r="A5" s="55"/>
      <c r="B5" s="56"/>
      <c r="C5" s="57" t="s">
        <v>48</v>
      </c>
      <c r="D5" s="58"/>
      <c r="E5" s="59"/>
      <c r="F5" s="182">
        <f>SUM(F6:F7)</f>
        <v>1</v>
      </c>
      <c r="G5" s="182">
        <f>SUM(G6:G7)</f>
        <v>1</v>
      </c>
      <c r="H5" s="182">
        <f>SUM(H6:H7)</f>
        <v>1</v>
      </c>
      <c r="I5" s="182">
        <f>SUM(I6:I7)</f>
        <v>3</v>
      </c>
      <c r="J5" s="60">
        <f>SUBTOTAL(9,J6:J7)</f>
        <v>91886.385000000009</v>
      </c>
      <c r="K5" s="67"/>
      <c r="L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s="11" customFormat="1">
      <c r="A6" s="13" t="s">
        <v>66</v>
      </c>
      <c r="B6" s="14" t="s">
        <v>403</v>
      </c>
      <c r="C6" s="15" t="str">
        <f>VLOOKUP(A6,BD!A:Y,2,FALSE)</f>
        <v>Engenheiro coordenador</v>
      </c>
      <c r="D6" s="14" t="str">
        <f>VLOOKUP(A6,BD!A:Y,3,FALSE)</f>
        <v>mês</v>
      </c>
      <c r="E6" s="16">
        <f>VLOOKUP(A6,BD!A:Y,25,FALSE)</f>
        <v>32686.69</v>
      </c>
      <c r="F6" s="181">
        <v>0.5</v>
      </c>
      <c r="G6" s="181">
        <v>0.5</v>
      </c>
      <c r="H6" s="181">
        <v>0.5</v>
      </c>
      <c r="I6" s="181">
        <f t="shared" ref="I6:I7" si="0">SUM(F6:H6)</f>
        <v>1.5</v>
      </c>
      <c r="J6" s="12">
        <f t="shared" ref="J6:J7" si="1">IF(A6&gt;0,I6*E6,0)</f>
        <v>49030.034999999996</v>
      </c>
      <c r="K6" s="67"/>
      <c r="L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11" customFormat="1">
      <c r="A7" s="15" t="s">
        <v>67</v>
      </c>
      <c r="B7" s="14" t="s">
        <v>403</v>
      </c>
      <c r="C7" s="15" t="str">
        <f>VLOOKUP(A7,BD!A:Y,2,FALSE)</f>
        <v>Engenheiro de projetos sênior</v>
      </c>
      <c r="D7" s="14" t="str">
        <f>VLOOKUP(A7,BD!A:Y,3,FALSE)</f>
        <v>mês</v>
      </c>
      <c r="E7" s="16">
        <f>VLOOKUP(A7,BD!A:Y,25,FALSE)</f>
        <v>28570.9</v>
      </c>
      <c r="F7" s="181">
        <v>0.5</v>
      </c>
      <c r="G7" s="181">
        <v>0.5</v>
      </c>
      <c r="H7" s="181">
        <v>0.5</v>
      </c>
      <c r="I7" s="181">
        <f t="shared" si="0"/>
        <v>1.5</v>
      </c>
      <c r="J7" s="12">
        <f t="shared" si="1"/>
        <v>42856.350000000006</v>
      </c>
      <c r="K7" s="67"/>
      <c r="L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6" customFormat="1">
      <c r="A8" s="25" t="s">
        <v>36</v>
      </c>
      <c r="B8" s="26"/>
      <c r="C8" s="25" t="s">
        <v>55</v>
      </c>
      <c r="D8" s="26"/>
      <c r="E8" s="27"/>
      <c r="F8" s="121"/>
      <c r="G8" s="121"/>
      <c r="H8" s="121"/>
      <c r="I8" s="121"/>
      <c r="J8" s="29">
        <f>SUBTOTAL(9,J9:J10)</f>
        <v>1004.52</v>
      </c>
      <c r="K8" s="66"/>
      <c r="L8" s="66"/>
      <c r="N8" s="75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28" s="11" customFormat="1">
      <c r="A9" s="55"/>
      <c r="B9" s="56"/>
      <c r="C9" s="57" t="s">
        <v>11</v>
      </c>
      <c r="D9" s="58" t="s">
        <v>1</v>
      </c>
      <c r="E9" s="59"/>
      <c r="F9" s="179"/>
      <c r="G9" s="179"/>
      <c r="H9" s="179"/>
      <c r="I9" s="179"/>
      <c r="J9" s="60">
        <f>SUBTOTAL(9,J10)</f>
        <v>1004.52</v>
      </c>
      <c r="K9" s="66"/>
      <c r="L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8" s="11" customFormat="1">
      <c r="A10" s="13" t="s">
        <v>22</v>
      </c>
      <c r="B10" s="14" t="s">
        <v>23</v>
      </c>
      <c r="C10" s="15" t="str">
        <f>VLOOKUP(A10,BD!A:Y,2,FALSE)</f>
        <v>TI - Equipamentos e Softwares</v>
      </c>
      <c r="D10" s="14" t="str">
        <f>VLOOKUP(A10,BD!A:Y,3,FALSE)</f>
        <v>und</v>
      </c>
      <c r="E10" s="16">
        <f>VLOOKUP(A10,BD!A:Y,4,FALSE)</f>
        <v>334.84</v>
      </c>
      <c r="F10" s="180">
        <f>F5</f>
        <v>1</v>
      </c>
      <c r="G10" s="180">
        <f>G5</f>
        <v>1</v>
      </c>
      <c r="H10" s="180">
        <f>H5</f>
        <v>1</v>
      </c>
      <c r="I10" s="181">
        <f t="shared" ref="I10" si="2">SUM(F10:H10)</f>
        <v>3</v>
      </c>
      <c r="J10" s="12">
        <f>IF(A10&gt;0,I10*E10,0)</f>
        <v>1004.52</v>
      </c>
      <c r="K10" s="67"/>
      <c r="L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s="6" customFormat="1">
      <c r="A11" s="25" t="s">
        <v>37</v>
      </c>
      <c r="B11" s="26"/>
      <c r="C11" s="25" t="s">
        <v>26</v>
      </c>
      <c r="D11" s="26"/>
      <c r="E11" s="27"/>
      <c r="F11" s="28"/>
      <c r="G11" s="28"/>
      <c r="H11" s="28"/>
      <c r="I11" s="28"/>
      <c r="J11" s="29">
        <f>SUBTOTAL(9,J12)</f>
        <v>11184.06</v>
      </c>
      <c r="K11" s="68"/>
      <c r="L11" s="66"/>
      <c r="N11" s="75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s="11" customFormat="1">
      <c r="A12" s="13"/>
      <c r="B12" s="14"/>
      <c r="C12" s="15" t="s">
        <v>32</v>
      </c>
      <c r="D12" s="19" t="s">
        <v>24</v>
      </c>
      <c r="E12" s="80">
        <f>BDI!$D$8/100</f>
        <v>0.12040000000000001</v>
      </c>
      <c r="F12" s="30"/>
      <c r="G12" s="30"/>
      <c r="H12" s="30"/>
      <c r="I12" s="30"/>
      <c r="J12" s="122">
        <f>ROUND(E12*SUM($J$4,$J$8),2)</f>
        <v>11184.06</v>
      </c>
      <c r="K12" s="123"/>
      <c r="L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s="6" customFormat="1" ht="15.75">
      <c r="A13" s="25" t="s">
        <v>38</v>
      </c>
      <c r="B13" s="26"/>
      <c r="C13" s="25" t="s">
        <v>27</v>
      </c>
      <c r="D13" s="26"/>
      <c r="E13" s="81"/>
      <c r="F13" s="28"/>
      <c r="G13" s="28"/>
      <c r="H13" s="28"/>
      <c r="I13" s="28"/>
      <c r="J13" s="29">
        <f>SUBTOTAL(9,J14)</f>
        <v>11146.91</v>
      </c>
      <c r="K13" s="66"/>
      <c r="L13" s="73"/>
      <c r="N13" s="75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1:28" s="11" customFormat="1">
      <c r="A14" s="13"/>
      <c r="B14" s="14"/>
      <c r="C14" s="15" t="s">
        <v>27</v>
      </c>
      <c r="D14" s="19" t="s">
        <v>24</v>
      </c>
      <c r="E14" s="80">
        <f>BDI!$D$11/100</f>
        <v>0.12</v>
      </c>
      <c r="F14" s="30"/>
      <c r="G14" s="30"/>
      <c r="H14" s="30"/>
      <c r="I14" s="30"/>
      <c r="J14" s="122">
        <f>ROUND(E14*SUM($J$4,$J$8),2)</f>
        <v>11146.91</v>
      </c>
      <c r="K14" s="123"/>
      <c r="L14" s="69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s="31" customFormat="1" ht="15.75">
      <c r="A15" s="32" t="s">
        <v>39</v>
      </c>
      <c r="B15" s="33"/>
      <c r="C15" s="32" t="s">
        <v>57</v>
      </c>
      <c r="D15" s="33"/>
      <c r="E15" s="82"/>
      <c r="F15" s="35"/>
      <c r="G15" s="35"/>
      <c r="H15" s="35"/>
      <c r="I15" s="35"/>
      <c r="J15" s="36">
        <f>SUBTOTAL(9,J4:J14)</f>
        <v>115221.87500000001</v>
      </c>
      <c r="K15" s="71"/>
      <c r="L15" s="70"/>
      <c r="M15" s="72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s="42" customFormat="1" ht="5.25">
      <c r="A16" s="37"/>
      <c r="B16" s="38"/>
      <c r="C16" s="39"/>
      <c r="D16" s="38"/>
      <c r="E16" s="83"/>
      <c r="F16" s="40"/>
      <c r="G16" s="40"/>
      <c r="H16" s="40"/>
      <c r="I16" s="40"/>
      <c r="J16" s="41"/>
      <c r="K16" s="68"/>
      <c r="L16" s="69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s="6" customFormat="1">
      <c r="A17" s="25" t="s">
        <v>56</v>
      </c>
      <c r="B17" s="26"/>
      <c r="C17" s="25" t="s">
        <v>25</v>
      </c>
      <c r="D17" s="26"/>
      <c r="E17" s="81"/>
      <c r="F17" s="28"/>
      <c r="G17" s="28"/>
      <c r="H17" s="28"/>
      <c r="I17" s="28"/>
      <c r="J17" s="29">
        <f>SUBTOTAL(9,J18)</f>
        <v>19144.82</v>
      </c>
      <c r="K17" s="66"/>
      <c r="L17" s="7"/>
      <c r="N17" s="75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1:28" s="11" customFormat="1">
      <c r="A18" s="13"/>
      <c r="B18" s="14"/>
      <c r="C18" s="15" t="s">
        <v>31</v>
      </c>
      <c r="D18" s="14" t="s">
        <v>24</v>
      </c>
      <c r="E18" s="84">
        <f>BDI!$D$16/100</f>
        <v>0.20610000000000001</v>
      </c>
      <c r="F18" s="17"/>
      <c r="G18" s="17"/>
      <c r="H18" s="17"/>
      <c r="I18" s="17"/>
      <c r="J18" s="122">
        <f>ROUND(E18*SUM($J$4,$J$8),2)</f>
        <v>19144.82</v>
      </c>
      <c r="K18" s="123"/>
      <c r="L18" s="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s="31" customFormat="1" ht="15.75">
      <c r="A19" s="32" t="s">
        <v>58</v>
      </c>
      <c r="B19" s="33"/>
      <c r="C19" s="32"/>
      <c r="D19" s="33"/>
      <c r="E19" s="34"/>
      <c r="F19" s="35"/>
      <c r="G19" s="35"/>
      <c r="H19" s="35"/>
      <c r="I19" s="35"/>
      <c r="J19" s="36">
        <f>SUBTOTAL(9,J4:J18)</f>
        <v>134366.69500000001</v>
      </c>
      <c r="K19" s="7"/>
      <c r="L19" s="7"/>
      <c r="N19" s="7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</row>
    <row r="21" spans="1:28" ht="15.75">
      <c r="A21" s="18"/>
      <c r="J21" s="10">
        <f>CUSTOS!H13</f>
        <v>0</v>
      </c>
      <c r="M21" s="10"/>
      <c r="N21" s="10"/>
    </row>
    <row r="25" spans="1:28">
      <c r="J25" s="7"/>
    </row>
  </sheetData>
  <mergeCells count="2">
    <mergeCell ref="A1:J1"/>
    <mergeCell ref="A2:J2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1" fitToHeight="0" orientation="portrait" horizontalDpi="1200" verticalDpi="1200" r:id="rId1"/>
  <ignoredErrors>
    <ignoredError sqref="J10:J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8A43-2A05-4F2A-875F-9A1E78B2CA36}">
  <dimension ref="A1:AC145"/>
  <sheetViews>
    <sheetView showGridLines="0" topLeftCell="A113" zoomScale="80" zoomScaleNormal="80" workbookViewId="0">
      <selection activeCell="A107" sqref="A107"/>
    </sheetView>
  </sheetViews>
  <sheetFormatPr defaultColWidth="9.140625" defaultRowHeight="12.75"/>
  <cols>
    <col min="1" max="1" width="14.5703125" style="92" customWidth="1"/>
    <col min="2" max="2" width="44.85546875" style="91" bestFit="1" customWidth="1"/>
    <col min="3" max="3" width="16" style="92" bestFit="1" customWidth="1"/>
    <col min="4" max="4" width="15.140625" style="93" customWidth="1"/>
    <col min="5" max="5" width="12.85546875" style="93" customWidth="1"/>
    <col min="6" max="6" width="15.140625" style="93" customWidth="1"/>
    <col min="7" max="7" width="9.28515625" style="93" bestFit="1" customWidth="1"/>
    <col min="8" max="8" width="10.7109375" style="93" bestFit="1" customWidth="1"/>
    <col min="9" max="16" width="9.28515625" style="93" bestFit="1" customWidth="1"/>
    <col min="17" max="18" width="9.140625" style="93"/>
    <col min="19" max="23" width="9.28515625" style="93" bestFit="1" customWidth="1"/>
    <col min="24" max="24" width="10.5703125" style="93" bestFit="1" customWidth="1"/>
    <col min="25" max="25" width="19.28515625" style="93" customWidth="1"/>
    <col min="26" max="29" width="9.140625" style="92"/>
    <col min="30" max="16384" width="9.140625" style="91"/>
  </cols>
  <sheetData>
    <row r="1" spans="1:27" ht="21">
      <c r="A1" s="194" t="s">
        <v>300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7" ht="18.75">
      <c r="A2" s="201" t="s">
        <v>400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7" ht="15" customHeight="1">
      <c r="A3" s="196" t="s">
        <v>135</v>
      </c>
      <c r="B3" s="199" t="s">
        <v>136</v>
      </c>
      <c r="C3" s="197" t="s">
        <v>137</v>
      </c>
      <c r="D3" s="198" t="s">
        <v>138</v>
      </c>
      <c r="E3" s="198" t="s">
        <v>139</v>
      </c>
      <c r="F3" s="198" t="s">
        <v>140</v>
      </c>
      <c r="G3" s="195" t="s">
        <v>151</v>
      </c>
      <c r="H3" s="195"/>
      <c r="I3" s="195"/>
      <c r="J3" s="195"/>
      <c r="K3" s="195"/>
      <c r="L3" s="195"/>
      <c r="M3" s="195"/>
      <c r="N3" s="195"/>
      <c r="O3" s="195"/>
      <c r="P3" s="195"/>
      <c r="Q3" s="195" t="s">
        <v>152</v>
      </c>
      <c r="R3" s="195"/>
      <c r="S3" s="195"/>
      <c r="T3" s="195"/>
      <c r="U3" s="195"/>
      <c r="V3" s="195"/>
      <c r="W3" s="195" t="s">
        <v>149</v>
      </c>
      <c r="X3" s="195"/>
      <c r="Y3" s="195" t="s">
        <v>150</v>
      </c>
    </row>
    <row r="4" spans="1:27" ht="26.25" customHeight="1">
      <c r="A4" s="200"/>
      <c r="B4" s="199"/>
      <c r="C4" s="197"/>
      <c r="D4" s="198"/>
      <c r="E4" s="198"/>
      <c r="F4" s="198"/>
      <c r="G4" s="195" t="s">
        <v>141</v>
      </c>
      <c r="H4" s="195"/>
      <c r="I4" s="195" t="s">
        <v>142</v>
      </c>
      <c r="J4" s="195"/>
      <c r="K4" s="195" t="s">
        <v>143</v>
      </c>
      <c r="L4" s="195"/>
      <c r="M4" s="195" t="s">
        <v>144</v>
      </c>
      <c r="N4" s="195"/>
      <c r="O4" s="198" t="s">
        <v>145</v>
      </c>
      <c r="P4" s="195"/>
      <c r="Q4" s="198" t="s">
        <v>146</v>
      </c>
      <c r="R4" s="195"/>
      <c r="S4" s="198" t="s">
        <v>147</v>
      </c>
      <c r="T4" s="195"/>
      <c r="U4" s="198" t="s">
        <v>148</v>
      </c>
      <c r="V4" s="195"/>
      <c r="W4" s="195"/>
      <c r="X4" s="195"/>
      <c r="Y4" s="195"/>
    </row>
    <row r="5" spans="1:27" ht="13.15" customHeight="1">
      <c r="A5" s="200"/>
      <c r="B5" s="199"/>
      <c r="C5" s="197"/>
      <c r="D5" s="198"/>
      <c r="E5" s="198"/>
      <c r="F5" s="198"/>
      <c r="G5" s="94"/>
      <c r="H5" s="94" t="s">
        <v>84</v>
      </c>
      <c r="I5" s="94" t="s">
        <v>24</v>
      </c>
      <c r="J5" s="94" t="s">
        <v>84</v>
      </c>
      <c r="K5" s="94" t="s">
        <v>24</v>
      </c>
      <c r="L5" s="94" t="s">
        <v>84</v>
      </c>
      <c r="M5" s="94" t="s">
        <v>24</v>
      </c>
      <c r="N5" s="94" t="s">
        <v>84</v>
      </c>
      <c r="O5" s="94" t="s">
        <v>24</v>
      </c>
      <c r="P5" s="94" t="s">
        <v>84</v>
      </c>
      <c r="Q5" s="94" t="s">
        <v>24</v>
      </c>
      <c r="R5" s="94" t="s">
        <v>84</v>
      </c>
      <c r="S5" s="94" t="s">
        <v>24</v>
      </c>
      <c r="T5" s="94" t="s">
        <v>84</v>
      </c>
      <c r="U5" s="94" t="s">
        <v>24</v>
      </c>
      <c r="V5" s="94" t="s">
        <v>84</v>
      </c>
      <c r="W5" s="94" t="s">
        <v>24</v>
      </c>
      <c r="X5" s="94" t="s">
        <v>84</v>
      </c>
      <c r="Y5" s="195"/>
    </row>
    <row r="6" spans="1:27">
      <c r="A6" s="161" t="s">
        <v>85</v>
      </c>
      <c r="B6" s="162" t="s">
        <v>110</v>
      </c>
      <c r="C6" s="163" t="s">
        <v>134</v>
      </c>
      <c r="D6" s="164">
        <v>4341.4399999999996</v>
      </c>
      <c r="E6" s="165">
        <v>0.79310000000000003</v>
      </c>
      <c r="F6" s="164">
        <v>3443.19</v>
      </c>
      <c r="G6" s="165">
        <v>0.16189999999999999</v>
      </c>
      <c r="H6" s="164">
        <v>702.89</v>
      </c>
      <c r="I6" s="165">
        <v>5.7999999999999996E-3</v>
      </c>
      <c r="J6" s="164">
        <v>25.23</v>
      </c>
      <c r="K6" s="165">
        <v>0</v>
      </c>
      <c r="L6" s="164">
        <v>0</v>
      </c>
      <c r="M6" s="165">
        <v>0</v>
      </c>
      <c r="N6" s="164">
        <v>0</v>
      </c>
      <c r="O6" s="165">
        <v>6.9999999999999999E-4</v>
      </c>
      <c r="P6" s="164">
        <v>2.86</v>
      </c>
      <c r="Q6" s="165">
        <v>0</v>
      </c>
      <c r="R6" s="164">
        <v>0</v>
      </c>
      <c r="S6" s="165">
        <v>6.7299999999999999E-2</v>
      </c>
      <c r="T6" s="164">
        <v>292.25</v>
      </c>
      <c r="U6" s="165">
        <v>2.3E-3</v>
      </c>
      <c r="V6" s="164">
        <v>9.98</v>
      </c>
      <c r="W6" s="165">
        <v>1.0310999999999999</v>
      </c>
      <c r="X6" s="164">
        <v>4476.41</v>
      </c>
      <c r="Y6" s="166">
        <v>8817.85</v>
      </c>
      <c r="AA6" s="115"/>
    </row>
    <row r="7" spans="1:27">
      <c r="A7" s="161" t="s">
        <v>86</v>
      </c>
      <c r="B7" s="162" t="s">
        <v>111</v>
      </c>
      <c r="C7" s="163" t="s">
        <v>134</v>
      </c>
      <c r="D7" s="164">
        <v>5788.58</v>
      </c>
      <c r="E7" s="165">
        <v>0.79310000000000003</v>
      </c>
      <c r="F7" s="164">
        <v>4590.93</v>
      </c>
      <c r="G7" s="165">
        <v>0.12139999999999999</v>
      </c>
      <c r="H7" s="164">
        <v>702.89</v>
      </c>
      <c r="I7" s="165">
        <v>4.4000000000000003E-3</v>
      </c>
      <c r="J7" s="164">
        <v>25.23</v>
      </c>
      <c r="K7" s="165">
        <v>0</v>
      </c>
      <c r="L7" s="164">
        <v>0</v>
      </c>
      <c r="M7" s="165">
        <v>0</v>
      </c>
      <c r="N7" s="164">
        <v>0</v>
      </c>
      <c r="O7" s="165">
        <v>5.0000000000000001E-4</v>
      </c>
      <c r="P7" s="164">
        <v>2.86</v>
      </c>
      <c r="Q7" s="165">
        <v>0</v>
      </c>
      <c r="R7" s="164">
        <v>0</v>
      </c>
      <c r="S7" s="165">
        <v>5.0500000000000003E-2</v>
      </c>
      <c r="T7" s="164">
        <v>292.25</v>
      </c>
      <c r="U7" s="165">
        <v>1.6999999999999999E-3</v>
      </c>
      <c r="V7" s="164">
        <v>9.98</v>
      </c>
      <c r="W7" s="165">
        <v>0.97160000000000002</v>
      </c>
      <c r="X7" s="164">
        <v>5624.15</v>
      </c>
      <c r="Y7" s="166">
        <v>11412.73</v>
      </c>
    </row>
    <row r="8" spans="1:27">
      <c r="A8" s="161" t="s">
        <v>87</v>
      </c>
      <c r="B8" s="162" t="s">
        <v>112</v>
      </c>
      <c r="C8" s="163" t="s">
        <v>134</v>
      </c>
      <c r="D8" s="164">
        <v>10498.1</v>
      </c>
      <c r="E8" s="165">
        <v>0.79310000000000003</v>
      </c>
      <c r="F8" s="164">
        <v>8326.0400000000009</v>
      </c>
      <c r="G8" s="165">
        <v>6.7000000000000004E-2</v>
      </c>
      <c r="H8" s="164">
        <v>702.89</v>
      </c>
      <c r="I8" s="165">
        <v>2.3999999999999998E-3</v>
      </c>
      <c r="J8" s="164">
        <v>25.23</v>
      </c>
      <c r="K8" s="165">
        <v>0</v>
      </c>
      <c r="L8" s="164">
        <v>0</v>
      </c>
      <c r="M8" s="165">
        <v>0</v>
      </c>
      <c r="N8" s="164">
        <v>0</v>
      </c>
      <c r="O8" s="165">
        <v>2.9999999999999997E-4</v>
      </c>
      <c r="P8" s="164">
        <v>2.86</v>
      </c>
      <c r="Q8" s="165">
        <v>0</v>
      </c>
      <c r="R8" s="164">
        <v>0</v>
      </c>
      <c r="S8" s="165">
        <v>2.7799999999999998E-2</v>
      </c>
      <c r="T8" s="164">
        <v>292.25</v>
      </c>
      <c r="U8" s="165">
        <v>1E-3</v>
      </c>
      <c r="V8" s="164">
        <v>9.98</v>
      </c>
      <c r="W8" s="165">
        <v>0.89149999999999996</v>
      </c>
      <c r="X8" s="164">
        <v>9359.26</v>
      </c>
      <c r="Y8" s="166">
        <v>19857.36</v>
      </c>
    </row>
    <row r="9" spans="1:27">
      <c r="A9" s="161" t="s">
        <v>88</v>
      </c>
      <c r="B9" s="162" t="s">
        <v>113</v>
      </c>
      <c r="C9" s="163" t="s">
        <v>134</v>
      </c>
      <c r="D9" s="164">
        <v>4627.59</v>
      </c>
      <c r="E9" s="165">
        <v>0.79549999999999998</v>
      </c>
      <c r="F9" s="164">
        <v>3681.25</v>
      </c>
      <c r="G9" s="165">
        <v>0.15190000000000001</v>
      </c>
      <c r="H9" s="164">
        <v>702.89</v>
      </c>
      <c r="I9" s="165">
        <v>0</v>
      </c>
      <c r="J9" s="164">
        <v>0</v>
      </c>
      <c r="K9" s="165">
        <v>0</v>
      </c>
      <c r="L9" s="164">
        <v>0</v>
      </c>
      <c r="M9" s="165">
        <v>0</v>
      </c>
      <c r="N9" s="164">
        <v>0</v>
      </c>
      <c r="O9" s="165">
        <v>8.0000000000000004E-4</v>
      </c>
      <c r="P9" s="164">
        <v>3.76</v>
      </c>
      <c r="Q9" s="165">
        <v>0</v>
      </c>
      <c r="R9" s="164">
        <v>0</v>
      </c>
      <c r="S9" s="165">
        <v>6.3200000000000006E-2</v>
      </c>
      <c r="T9" s="164">
        <v>292.25</v>
      </c>
      <c r="U9" s="165">
        <v>2.2000000000000001E-3</v>
      </c>
      <c r="V9" s="164">
        <v>9.98</v>
      </c>
      <c r="W9" s="165">
        <v>1.0135000000000001</v>
      </c>
      <c r="X9" s="164">
        <v>4690.13</v>
      </c>
      <c r="Y9" s="166">
        <v>9317.7099999999991</v>
      </c>
    </row>
    <row r="10" spans="1:27">
      <c r="A10" s="161" t="s">
        <v>89</v>
      </c>
      <c r="B10" s="162" t="s">
        <v>114</v>
      </c>
      <c r="C10" s="163" t="s">
        <v>134</v>
      </c>
      <c r="D10" s="164">
        <v>5467.04</v>
      </c>
      <c r="E10" s="165">
        <v>0.79549999999999998</v>
      </c>
      <c r="F10" s="164">
        <v>4349.03</v>
      </c>
      <c r="G10" s="165">
        <v>0.12859999999999999</v>
      </c>
      <c r="H10" s="164">
        <v>702.89</v>
      </c>
      <c r="I10" s="165">
        <v>0</v>
      </c>
      <c r="J10" s="164">
        <v>0</v>
      </c>
      <c r="K10" s="165">
        <v>0</v>
      </c>
      <c r="L10" s="164">
        <v>0</v>
      </c>
      <c r="M10" s="165">
        <v>0</v>
      </c>
      <c r="N10" s="164">
        <v>0</v>
      </c>
      <c r="O10" s="165">
        <v>6.9999999999999999E-4</v>
      </c>
      <c r="P10" s="164">
        <v>3.76</v>
      </c>
      <c r="Q10" s="165">
        <v>0</v>
      </c>
      <c r="R10" s="164">
        <v>0</v>
      </c>
      <c r="S10" s="165">
        <v>5.3499999999999999E-2</v>
      </c>
      <c r="T10" s="164">
        <v>292.25</v>
      </c>
      <c r="U10" s="165">
        <v>1.8E-3</v>
      </c>
      <c r="V10" s="164">
        <v>9.98</v>
      </c>
      <c r="W10" s="165">
        <v>0.98</v>
      </c>
      <c r="X10" s="164">
        <v>5357.91</v>
      </c>
      <c r="Y10" s="166">
        <v>10824.95</v>
      </c>
    </row>
    <row r="11" spans="1:27">
      <c r="A11" s="161" t="s">
        <v>90</v>
      </c>
      <c r="B11" s="162" t="s">
        <v>115</v>
      </c>
      <c r="C11" s="163" t="s">
        <v>134</v>
      </c>
      <c r="D11" s="164">
        <v>9574.5400000000009</v>
      </c>
      <c r="E11" s="165">
        <v>0.79549999999999998</v>
      </c>
      <c r="F11" s="164">
        <v>7616.54</v>
      </c>
      <c r="G11" s="165">
        <v>7.3400000000000007E-2</v>
      </c>
      <c r="H11" s="164">
        <v>702.89</v>
      </c>
      <c r="I11" s="165">
        <v>0</v>
      </c>
      <c r="J11" s="164">
        <v>0</v>
      </c>
      <c r="K11" s="165">
        <v>0</v>
      </c>
      <c r="L11" s="164">
        <v>0</v>
      </c>
      <c r="M11" s="165">
        <v>0</v>
      </c>
      <c r="N11" s="164">
        <v>0</v>
      </c>
      <c r="O11" s="165">
        <v>4.0000000000000002E-4</v>
      </c>
      <c r="P11" s="164">
        <v>3.76</v>
      </c>
      <c r="Q11" s="165">
        <v>0</v>
      </c>
      <c r="R11" s="164">
        <v>0</v>
      </c>
      <c r="S11" s="165">
        <v>3.0499999999999999E-2</v>
      </c>
      <c r="T11" s="164">
        <v>292.25</v>
      </c>
      <c r="U11" s="165">
        <v>1E-3</v>
      </c>
      <c r="V11" s="164">
        <v>9.98</v>
      </c>
      <c r="W11" s="165">
        <v>0.90090000000000003</v>
      </c>
      <c r="X11" s="164">
        <v>8625.42</v>
      </c>
      <c r="Y11" s="166">
        <v>18199.96</v>
      </c>
    </row>
    <row r="12" spans="1:27">
      <c r="A12" s="161" t="s">
        <v>91</v>
      </c>
      <c r="B12" s="162" t="s">
        <v>116</v>
      </c>
      <c r="C12" s="163" t="s">
        <v>134</v>
      </c>
      <c r="D12" s="164">
        <v>12002</v>
      </c>
      <c r="E12" s="165">
        <v>0.79410000000000003</v>
      </c>
      <c r="F12" s="164">
        <v>9530.7900000000009</v>
      </c>
      <c r="G12" s="165">
        <v>5.8599999999999999E-2</v>
      </c>
      <c r="H12" s="164">
        <v>702.89</v>
      </c>
      <c r="I12" s="165">
        <v>2.0999999999999999E-3</v>
      </c>
      <c r="J12" s="164">
        <v>25.23</v>
      </c>
      <c r="K12" s="165">
        <v>0</v>
      </c>
      <c r="L12" s="164">
        <v>0</v>
      </c>
      <c r="M12" s="165">
        <v>0</v>
      </c>
      <c r="N12" s="164">
        <v>0</v>
      </c>
      <c r="O12" s="165">
        <v>2.0000000000000001E-4</v>
      </c>
      <c r="P12" s="164">
        <v>2.84</v>
      </c>
      <c r="Q12" s="165">
        <v>0</v>
      </c>
      <c r="R12" s="164">
        <v>0</v>
      </c>
      <c r="S12" s="165">
        <v>2.4400000000000002E-2</v>
      </c>
      <c r="T12" s="164">
        <v>292.25</v>
      </c>
      <c r="U12" s="165">
        <v>8.0000000000000004E-4</v>
      </c>
      <c r="V12" s="164">
        <v>9.98</v>
      </c>
      <c r="W12" s="165">
        <v>0.88019999999999998</v>
      </c>
      <c r="X12" s="164">
        <v>10563.98</v>
      </c>
      <c r="Y12" s="166">
        <v>22565.98</v>
      </c>
    </row>
    <row r="13" spans="1:27">
      <c r="A13" s="161" t="s">
        <v>92</v>
      </c>
      <c r="B13" s="162" t="s">
        <v>117</v>
      </c>
      <c r="C13" s="163" t="s">
        <v>134</v>
      </c>
      <c r="D13" s="164">
        <v>12017.9</v>
      </c>
      <c r="E13" s="165">
        <v>0.79410000000000003</v>
      </c>
      <c r="F13" s="164">
        <v>9543.42</v>
      </c>
      <c r="G13" s="165">
        <v>5.8500000000000003E-2</v>
      </c>
      <c r="H13" s="164">
        <v>702.89</v>
      </c>
      <c r="I13" s="165">
        <v>2.0999999999999999E-3</v>
      </c>
      <c r="J13" s="164">
        <v>25.23</v>
      </c>
      <c r="K13" s="165">
        <v>0</v>
      </c>
      <c r="L13" s="164">
        <v>0</v>
      </c>
      <c r="M13" s="165">
        <v>0</v>
      </c>
      <c r="N13" s="164">
        <v>0</v>
      </c>
      <c r="O13" s="165">
        <v>2.0000000000000001E-4</v>
      </c>
      <c r="P13" s="164">
        <v>2.84</v>
      </c>
      <c r="Q13" s="165">
        <v>0</v>
      </c>
      <c r="R13" s="164">
        <v>0</v>
      </c>
      <c r="S13" s="165">
        <v>2.4299999999999999E-2</v>
      </c>
      <c r="T13" s="164">
        <v>292.25</v>
      </c>
      <c r="U13" s="165">
        <v>8.0000000000000004E-4</v>
      </c>
      <c r="V13" s="164">
        <v>9.98</v>
      </c>
      <c r="W13" s="165">
        <v>0.88009999999999999</v>
      </c>
      <c r="X13" s="164">
        <v>10576.61</v>
      </c>
      <c r="Y13" s="166">
        <v>22594.51</v>
      </c>
    </row>
    <row r="14" spans="1:27">
      <c r="A14" s="161" t="s">
        <v>93</v>
      </c>
      <c r="B14" s="162" t="s">
        <v>118</v>
      </c>
      <c r="C14" s="163" t="s">
        <v>134</v>
      </c>
      <c r="D14" s="164">
        <v>14560.57</v>
      </c>
      <c r="E14" s="165">
        <v>0.79410000000000003</v>
      </c>
      <c r="F14" s="164">
        <v>11562.55</v>
      </c>
      <c r="G14" s="165">
        <v>4.8300000000000003E-2</v>
      </c>
      <c r="H14" s="164">
        <v>702.89</v>
      </c>
      <c r="I14" s="165">
        <v>1.6999999999999999E-3</v>
      </c>
      <c r="J14" s="164">
        <v>25.23</v>
      </c>
      <c r="K14" s="165">
        <v>0</v>
      </c>
      <c r="L14" s="164">
        <v>0</v>
      </c>
      <c r="M14" s="165">
        <v>0</v>
      </c>
      <c r="N14" s="164">
        <v>0</v>
      </c>
      <c r="O14" s="165">
        <v>2.0000000000000001E-4</v>
      </c>
      <c r="P14" s="164">
        <v>2.84</v>
      </c>
      <c r="Q14" s="165">
        <v>0</v>
      </c>
      <c r="R14" s="164">
        <v>0</v>
      </c>
      <c r="S14" s="165">
        <v>2.01E-2</v>
      </c>
      <c r="T14" s="164">
        <v>292.25</v>
      </c>
      <c r="U14" s="165">
        <v>6.9999999999999999E-4</v>
      </c>
      <c r="V14" s="164">
        <v>9.98</v>
      </c>
      <c r="W14" s="165">
        <v>0.86509999999999998</v>
      </c>
      <c r="X14" s="164">
        <v>12595.74</v>
      </c>
      <c r="Y14" s="166">
        <v>27156.31</v>
      </c>
    </row>
    <row r="15" spans="1:27">
      <c r="A15" s="161" t="s">
        <v>94</v>
      </c>
      <c r="B15" s="162" t="s">
        <v>119</v>
      </c>
      <c r="C15" s="163" t="s">
        <v>134</v>
      </c>
      <c r="D15" s="164">
        <v>3209.76</v>
      </c>
      <c r="E15" s="165">
        <v>0.80210000000000004</v>
      </c>
      <c r="F15" s="164">
        <v>2574.5500000000002</v>
      </c>
      <c r="G15" s="165">
        <v>0.219</v>
      </c>
      <c r="H15" s="164">
        <v>702.89</v>
      </c>
      <c r="I15" s="165">
        <v>7.9000000000000008E-3</v>
      </c>
      <c r="J15" s="164">
        <v>25.23</v>
      </c>
      <c r="K15" s="165">
        <v>0</v>
      </c>
      <c r="L15" s="164">
        <v>0</v>
      </c>
      <c r="M15" s="165">
        <v>8.2000000000000007E-3</v>
      </c>
      <c r="N15" s="164">
        <v>26.45</v>
      </c>
      <c r="O15" s="165">
        <v>1.4E-3</v>
      </c>
      <c r="P15" s="164">
        <v>4.6100000000000003</v>
      </c>
      <c r="Q15" s="165">
        <v>0</v>
      </c>
      <c r="R15" s="164">
        <v>0</v>
      </c>
      <c r="S15" s="165">
        <v>9.11E-2</v>
      </c>
      <c r="T15" s="164">
        <v>292.25</v>
      </c>
      <c r="U15" s="165">
        <v>3.0999999999999999E-3</v>
      </c>
      <c r="V15" s="164">
        <v>9.98</v>
      </c>
      <c r="W15" s="165">
        <v>1.1328</v>
      </c>
      <c r="X15" s="164">
        <v>3635.96</v>
      </c>
      <c r="Y15" s="166">
        <v>6845.72</v>
      </c>
    </row>
    <row r="16" spans="1:27">
      <c r="A16" s="161" t="s">
        <v>95</v>
      </c>
      <c r="B16" s="162" t="s">
        <v>120</v>
      </c>
      <c r="C16" s="163" t="s">
        <v>134</v>
      </c>
      <c r="D16" s="164">
        <v>4279.68</v>
      </c>
      <c r="E16" s="165">
        <v>0.80210000000000004</v>
      </c>
      <c r="F16" s="164">
        <v>3432.73</v>
      </c>
      <c r="G16" s="165">
        <v>0.16420000000000001</v>
      </c>
      <c r="H16" s="164">
        <v>702.89</v>
      </c>
      <c r="I16" s="165">
        <v>5.8999999999999999E-3</v>
      </c>
      <c r="J16" s="164">
        <v>25.23</v>
      </c>
      <c r="K16" s="165">
        <v>0</v>
      </c>
      <c r="L16" s="164">
        <v>0</v>
      </c>
      <c r="M16" s="165">
        <v>0</v>
      </c>
      <c r="N16" s="164">
        <v>0</v>
      </c>
      <c r="O16" s="165">
        <v>1.1000000000000001E-3</v>
      </c>
      <c r="P16" s="164">
        <v>4.6100000000000003</v>
      </c>
      <c r="Q16" s="165">
        <v>0</v>
      </c>
      <c r="R16" s="164">
        <v>0</v>
      </c>
      <c r="S16" s="165">
        <v>6.83E-2</v>
      </c>
      <c r="T16" s="164">
        <v>292.25</v>
      </c>
      <c r="U16" s="165">
        <v>2.3E-3</v>
      </c>
      <c r="V16" s="164">
        <v>9.98</v>
      </c>
      <c r="W16" s="165">
        <v>1.0439000000000001</v>
      </c>
      <c r="X16" s="164">
        <v>4467.7</v>
      </c>
      <c r="Y16" s="166">
        <v>8747.3799999999992</v>
      </c>
    </row>
    <row r="17" spans="1:25">
      <c r="A17" s="161" t="s">
        <v>96</v>
      </c>
      <c r="B17" s="162" t="s">
        <v>121</v>
      </c>
      <c r="C17" s="163" t="s">
        <v>134</v>
      </c>
      <c r="D17" s="164">
        <v>7103.5</v>
      </c>
      <c r="E17" s="165">
        <v>0.80210000000000004</v>
      </c>
      <c r="F17" s="164">
        <v>5697.72</v>
      </c>
      <c r="G17" s="165">
        <v>9.9000000000000005E-2</v>
      </c>
      <c r="H17" s="164">
        <v>702.89</v>
      </c>
      <c r="I17" s="165">
        <v>3.5999999999999999E-3</v>
      </c>
      <c r="J17" s="164">
        <v>25.23</v>
      </c>
      <c r="K17" s="165">
        <v>0</v>
      </c>
      <c r="L17" s="164">
        <v>0</v>
      </c>
      <c r="M17" s="165">
        <v>0</v>
      </c>
      <c r="N17" s="164">
        <v>0</v>
      </c>
      <c r="O17" s="165">
        <v>5.9999999999999995E-4</v>
      </c>
      <c r="P17" s="164">
        <v>4.6100000000000003</v>
      </c>
      <c r="Q17" s="165">
        <v>0</v>
      </c>
      <c r="R17" s="164">
        <v>0</v>
      </c>
      <c r="S17" s="165">
        <v>4.1099999999999998E-2</v>
      </c>
      <c r="T17" s="164">
        <v>292.25</v>
      </c>
      <c r="U17" s="165">
        <v>1.4E-3</v>
      </c>
      <c r="V17" s="164">
        <v>9.98</v>
      </c>
      <c r="W17" s="165">
        <v>0.94779999999999998</v>
      </c>
      <c r="X17" s="164">
        <v>6732.68</v>
      </c>
      <c r="Y17" s="166">
        <v>13836.19</v>
      </c>
    </row>
    <row r="18" spans="1:25">
      <c r="A18" s="161" t="s">
        <v>81</v>
      </c>
      <c r="B18" s="162" t="s">
        <v>80</v>
      </c>
      <c r="C18" s="163" t="s">
        <v>134</v>
      </c>
      <c r="D18" s="164">
        <v>1525.59</v>
      </c>
      <c r="E18" s="165">
        <v>0.81369999999999998</v>
      </c>
      <c r="F18" s="164">
        <v>1241.3699999999999</v>
      </c>
      <c r="G18" s="165">
        <v>0.4607</v>
      </c>
      <c r="H18" s="164">
        <v>702.89</v>
      </c>
      <c r="I18" s="165">
        <v>2.01E-2</v>
      </c>
      <c r="J18" s="164">
        <v>30.72</v>
      </c>
      <c r="K18" s="165">
        <v>1E-3</v>
      </c>
      <c r="L18" s="164">
        <v>1.57</v>
      </c>
      <c r="M18" s="165">
        <v>8.3599999999999994E-2</v>
      </c>
      <c r="N18" s="164">
        <v>127.5</v>
      </c>
      <c r="O18" s="165">
        <v>4.3E-3</v>
      </c>
      <c r="P18" s="164">
        <v>6.61</v>
      </c>
      <c r="Q18" s="165">
        <v>0</v>
      </c>
      <c r="R18" s="164">
        <v>0</v>
      </c>
      <c r="S18" s="165">
        <v>0.19159999999999999</v>
      </c>
      <c r="T18" s="164">
        <v>292.25</v>
      </c>
      <c r="U18" s="165">
        <v>6.4999999999999997E-3</v>
      </c>
      <c r="V18" s="164">
        <v>9.98</v>
      </c>
      <c r="W18" s="165">
        <v>1.5815999999999999</v>
      </c>
      <c r="X18" s="164">
        <v>2412.9</v>
      </c>
      <c r="Y18" s="166">
        <v>3938.49</v>
      </c>
    </row>
    <row r="19" spans="1:25">
      <c r="A19" s="161" t="s">
        <v>83</v>
      </c>
      <c r="B19" s="162" t="s">
        <v>82</v>
      </c>
      <c r="C19" s="163" t="s">
        <v>134</v>
      </c>
      <c r="D19" s="164">
        <v>1816.07</v>
      </c>
      <c r="E19" s="165">
        <v>0.80200000000000005</v>
      </c>
      <c r="F19" s="164">
        <v>1456.49</v>
      </c>
      <c r="G19" s="165">
        <v>0.38700000000000001</v>
      </c>
      <c r="H19" s="164">
        <v>702.89</v>
      </c>
      <c r="I19" s="165">
        <v>0</v>
      </c>
      <c r="J19" s="164">
        <v>0</v>
      </c>
      <c r="K19" s="165">
        <v>0</v>
      </c>
      <c r="L19" s="164">
        <v>0</v>
      </c>
      <c r="M19" s="165">
        <v>6.0600000000000001E-2</v>
      </c>
      <c r="N19" s="164">
        <v>110.07</v>
      </c>
      <c r="O19" s="165">
        <v>2.0999999999999999E-3</v>
      </c>
      <c r="P19" s="164">
        <v>3.83</v>
      </c>
      <c r="Q19" s="165">
        <v>0</v>
      </c>
      <c r="R19" s="164">
        <v>0</v>
      </c>
      <c r="S19" s="165">
        <v>0.16089999999999999</v>
      </c>
      <c r="T19" s="164">
        <v>292.25</v>
      </c>
      <c r="U19" s="165">
        <v>5.4999999999999997E-3</v>
      </c>
      <c r="V19" s="164">
        <v>9.98</v>
      </c>
      <c r="W19" s="165">
        <v>1.4181999999999999</v>
      </c>
      <c r="X19" s="164">
        <v>2575.5100000000002</v>
      </c>
      <c r="Y19" s="166">
        <v>4391.58</v>
      </c>
    </row>
    <row r="20" spans="1:25">
      <c r="A20" s="161" t="s">
        <v>97</v>
      </c>
      <c r="B20" s="162" t="s">
        <v>122</v>
      </c>
      <c r="C20" s="163" t="s">
        <v>134</v>
      </c>
      <c r="D20" s="164">
        <v>1688.69</v>
      </c>
      <c r="E20" s="165">
        <v>0.80449999999999999</v>
      </c>
      <c r="F20" s="164">
        <v>1358.55</v>
      </c>
      <c r="G20" s="165">
        <v>0.41620000000000001</v>
      </c>
      <c r="H20" s="164">
        <v>702.89</v>
      </c>
      <c r="I20" s="165">
        <v>1.8200000000000001E-2</v>
      </c>
      <c r="J20" s="164">
        <v>30.72</v>
      </c>
      <c r="K20" s="165">
        <v>1.9E-3</v>
      </c>
      <c r="L20" s="164">
        <v>3.21</v>
      </c>
      <c r="M20" s="165">
        <v>6.9699999999999998E-2</v>
      </c>
      <c r="N20" s="164">
        <v>117.71</v>
      </c>
      <c r="O20" s="165">
        <v>2.5000000000000001E-3</v>
      </c>
      <c r="P20" s="164">
        <v>4.2300000000000004</v>
      </c>
      <c r="Q20" s="165">
        <v>0</v>
      </c>
      <c r="R20" s="164">
        <v>0</v>
      </c>
      <c r="S20" s="165">
        <v>0.1731</v>
      </c>
      <c r="T20" s="164">
        <v>292.25</v>
      </c>
      <c r="U20" s="165">
        <v>5.8999999999999999E-3</v>
      </c>
      <c r="V20" s="164">
        <v>9.98</v>
      </c>
      <c r="W20" s="165">
        <v>1.492</v>
      </c>
      <c r="X20" s="164">
        <v>2519.54</v>
      </c>
      <c r="Y20" s="166">
        <v>4208.2299999999996</v>
      </c>
    </row>
    <row r="21" spans="1:25">
      <c r="A21" s="161" t="s">
        <v>98</v>
      </c>
      <c r="B21" s="162" t="s">
        <v>123</v>
      </c>
      <c r="C21" s="163" t="s">
        <v>134</v>
      </c>
      <c r="D21" s="164">
        <v>1525.59</v>
      </c>
      <c r="E21" s="165">
        <v>0.80730000000000002</v>
      </c>
      <c r="F21" s="164">
        <v>1231.6099999999999</v>
      </c>
      <c r="G21" s="165">
        <v>0.4607</v>
      </c>
      <c r="H21" s="164">
        <v>702.89</v>
      </c>
      <c r="I21" s="165">
        <v>2.01E-2</v>
      </c>
      <c r="J21" s="164">
        <v>30.72</v>
      </c>
      <c r="K21" s="165">
        <v>8.9999999999999998E-4</v>
      </c>
      <c r="L21" s="164">
        <v>1.36</v>
      </c>
      <c r="M21" s="165">
        <v>8.3599999999999994E-2</v>
      </c>
      <c r="N21" s="164">
        <v>127.5</v>
      </c>
      <c r="O21" s="165">
        <v>3.0999999999999999E-3</v>
      </c>
      <c r="P21" s="164">
        <v>4.67</v>
      </c>
      <c r="Q21" s="165">
        <v>0</v>
      </c>
      <c r="R21" s="164">
        <v>0</v>
      </c>
      <c r="S21" s="165">
        <v>0.19159999999999999</v>
      </c>
      <c r="T21" s="164">
        <v>292.25</v>
      </c>
      <c r="U21" s="165">
        <v>6.4999999999999997E-3</v>
      </c>
      <c r="V21" s="164">
        <v>9.98</v>
      </c>
      <c r="W21" s="165">
        <v>1.5738000000000001</v>
      </c>
      <c r="X21" s="164">
        <v>2400.9699999999998</v>
      </c>
      <c r="Y21" s="166">
        <v>3926.57</v>
      </c>
    </row>
    <row r="22" spans="1:25">
      <c r="A22" s="161" t="s">
        <v>99</v>
      </c>
      <c r="B22" s="162" t="s">
        <v>124</v>
      </c>
      <c r="C22" s="163" t="s">
        <v>134</v>
      </c>
      <c r="D22" s="164">
        <v>3225.65</v>
      </c>
      <c r="E22" s="165">
        <v>0.79710000000000003</v>
      </c>
      <c r="F22" s="164">
        <v>2571.17</v>
      </c>
      <c r="G22" s="165">
        <v>0.21790000000000001</v>
      </c>
      <c r="H22" s="164">
        <v>702.89</v>
      </c>
      <c r="I22" s="165">
        <v>7.7999999999999996E-3</v>
      </c>
      <c r="J22" s="164">
        <v>25.23</v>
      </c>
      <c r="K22" s="165">
        <v>0</v>
      </c>
      <c r="L22" s="164">
        <v>0</v>
      </c>
      <c r="M22" s="165">
        <v>7.9000000000000008E-3</v>
      </c>
      <c r="N22" s="164">
        <v>25.49</v>
      </c>
      <c r="O22" s="165">
        <v>1.1000000000000001E-3</v>
      </c>
      <c r="P22" s="164">
        <v>3.62</v>
      </c>
      <c r="Q22" s="165">
        <v>0</v>
      </c>
      <c r="R22" s="164">
        <v>0</v>
      </c>
      <c r="S22" s="165">
        <v>9.06E-2</v>
      </c>
      <c r="T22" s="164">
        <v>292.25</v>
      </c>
      <c r="U22" s="165">
        <v>3.0999999999999999E-3</v>
      </c>
      <c r="V22" s="164">
        <v>9.98</v>
      </c>
      <c r="W22" s="165">
        <v>1.1255999999999999</v>
      </c>
      <c r="X22" s="164">
        <v>3630.64</v>
      </c>
      <c r="Y22" s="166">
        <v>6856.29</v>
      </c>
    </row>
    <row r="23" spans="1:25">
      <c r="A23" s="161" t="s">
        <v>100</v>
      </c>
      <c r="B23" s="162" t="s">
        <v>125</v>
      </c>
      <c r="C23" s="163" t="s">
        <v>134</v>
      </c>
      <c r="D23" s="164">
        <v>4300.87</v>
      </c>
      <c r="E23" s="165">
        <v>0.79710000000000003</v>
      </c>
      <c r="F23" s="164">
        <v>3428.23</v>
      </c>
      <c r="G23" s="165">
        <v>0.16339999999999999</v>
      </c>
      <c r="H23" s="164">
        <v>702.89</v>
      </c>
      <c r="I23" s="165">
        <v>5.8999999999999999E-3</v>
      </c>
      <c r="J23" s="164">
        <v>25.23</v>
      </c>
      <c r="K23" s="165">
        <v>0</v>
      </c>
      <c r="L23" s="164">
        <v>0</v>
      </c>
      <c r="M23" s="165">
        <v>0</v>
      </c>
      <c r="N23" s="164">
        <v>0</v>
      </c>
      <c r="O23" s="165">
        <v>8.0000000000000004E-4</v>
      </c>
      <c r="P23" s="164">
        <v>3.62</v>
      </c>
      <c r="Q23" s="165">
        <v>0</v>
      </c>
      <c r="R23" s="164">
        <v>0</v>
      </c>
      <c r="S23" s="165">
        <v>6.8000000000000005E-2</v>
      </c>
      <c r="T23" s="164">
        <v>292.25</v>
      </c>
      <c r="U23" s="165">
        <v>2.3E-3</v>
      </c>
      <c r="V23" s="164">
        <v>9.98</v>
      </c>
      <c r="W23" s="165">
        <v>1.0375000000000001</v>
      </c>
      <c r="X23" s="164">
        <v>4462.2</v>
      </c>
      <c r="Y23" s="166">
        <v>8763.07</v>
      </c>
    </row>
    <row r="24" spans="1:25">
      <c r="A24" s="161" t="s">
        <v>101</v>
      </c>
      <c r="B24" s="162" t="s">
        <v>126</v>
      </c>
      <c r="C24" s="163" t="s">
        <v>134</v>
      </c>
      <c r="D24" s="164">
        <v>7611.16</v>
      </c>
      <c r="E24" s="165">
        <v>0.79710000000000003</v>
      </c>
      <c r="F24" s="164">
        <v>6066.85</v>
      </c>
      <c r="G24" s="165">
        <v>9.2399999999999996E-2</v>
      </c>
      <c r="H24" s="164">
        <v>702.89</v>
      </c>
      <c r="I24" s="165">
        <v>3.3E-3</v>
      </c>
      <c r="J24" s="164">
        <v>25.23</v>
      </c>
      <c r="K24" s="165">
        <v>0</v>
      </c>
      <c r="L24" s="164">
        <v>0</v>
      </c>
      <c r="M24" s="165">
        <v>0</v>
      </c>
      <c r="N24" s="164">
        <v>0</v>
      </c>
      <c r="O24" s="165">
        <v>5.0000000000000001E-4</v>
      </c>
      <c r="P24" s="164">
        <v>3.62</v>
      </c>
      <c r="Q24" s="165">
        <v>0</v>
      </c>
      <c r="R24" s="164">
        <v>0</v>
      </c>
      <c r="S24" s="165">
        <v>3.8399999999999997E-2</v>
      </c>
      <c r="T24" s="164">
        <v>292.25</v>
      </c>
      <c r="U24" s="165">
        <v>1.2999999999999999E-3</v>
      </c>
      <c r="V24" s="164">
        <v>9.98</v>
      </c>
      <c r="W24" s="165">
        <v>0.93300000000000005</v>
      </c>
      <c r="X24" s="164">
        <v>7100.83</v>
      </c>
      <c r="Y24" s="166">
        <v>14711.98</v>
      </c>
    </row>
    <row r="25" spans="1:25">
      <c r="A25" s="161" t="s">
        <v>102</v>
      </c>
      <c r="B25" s="162" t="s">
        <v>127</v>
      </c>
      <c r="C25" s="163" t="s">
        <v>134</v>
      </c>
      <c r="D25" s="164">
        <v>3299.64</v>
      </c>
      <c r="E25" s="165">
        <v>0.79410000000000003</v>
      </c>
      <c r="F25" s="164">
        <v>2620.2399999999998</v>
      </c>
      <c r="G25" s="165">
        <v>0.21299999999999999</v>
      </c>
      <c r="H25" s="164">
        <v>702.89</v>
      </c>
      <c r="I25" s="165">
        <v>0</v>
      </c>
      <c r="J25" s="164">
        <v>0</v>
      </c>
      <c r="K25" s="165">
        <v>0</v>
      </c>
      <c r="L25" s="164">
        <v>0</v>
      </c>
      <c r="M25" s="165">
        <v>6.4000000000000003E-3</v>
      </c>
      <c r="N25" s="164">
        <v>21.05</v>
      </c>
      <c r="O25" s="165">
        <v>8.9999999999999998E-4</v>
      </c>
      <c r="P25" s="164">
        <v>3</v>
      </c>
      <c r="Q25" s="165">
        <v>0</v>
      </c>
      <c r="R25" s="164">
        <v>0</v>
      </c>
      <c r="S25" s="165">
        <v>8.8599999999999998E-2</v>
      </c>
      <c r="T25" s="164">
        <v>292.25</v>
      </c>
      <c r="U25" s="165">
        <v>3.0000000000000001E-3</v>
      </c>
      <c r="V25" s="164">
        <v>9.98</v>
      </c>
      <c r="W25" s="165">
        <v>1.1060000000000001</v>
      </c>
      <c r="X25" s="164">
        <v>3649.42</v>
      </c>
      <c r="Y25" s="166">
        <v>6949.06</v>
      </c>
    </row>
    <row r="26" spans="1:25">
      <c r="A26" s="161" t="s">
        <v>103</v>
      </c>
      <c r="B26" s="162" t="s">
        <v>128</v>
      </c>
      <c r="C26" s="163" t="s">
        <v>134</v>
      </c>
      <c r="D26" s="164">
        <v>4163</v>
      </c>
      <c r="E26" s="165">
        <v>0.79320000000000002</v>
      </c>
      <c r="F26" s="164">
        <v>3302.09</v>
      </c>
      <c r="G26" s="165">
        <v>0.16880000000000001</v>
      </c>
      <c r="H26" s="164">
        <v>702.89</v>
      </c>
      <c r="I26" s="165">
        <v>0</v>
      </c>
      <c r="J26" s="164">
        <v>0</v>
      </c>
      <c r="K26" s="165">
        <v>0</v>
      </c>
      <c r="L26" s="164">
        <v>0</v>
      </c>
      <c r="M26" s="165">
        <v>0</v>
      </c>
      <c r="N26" s="164">
        <v>0</v>
      </c>
      <c r="O26" s="165">
        <v>5.9999999999999995E-4</v>
      </c>
      <c r="P26" s="164">
        <v>2.57</v>
      </c>
      <c r="Q26" s="165">
        <v>0</v>
      </c>
      <c r="R26" s="164">
        <v>0</v>
      </c>
      <c r="S26" s="165">
        <v>7.0199999999999999E-2</v>
      </c>
      <c r="T26" s="164">
        <v>292.25</v>
      </c>
      <c r="U26" s="165">
        <v>2.3999999999999998E-3</v>
      </c>
      <c r="V26" s="164">
        <v>9.98</v>
      </c>
      <c r="W26" s="165">
        <v>1.0353000000000001</v>
      </c>
      <c r="X26" s="164">
        <v>4309.79</v>
      </c>
      <c r="Y26" s="166">
        <v>8472.7999999999993</v>
      </c>
    </row>
    <row r="27" spans="1:25">
      <c r="A27" s="161" t="s">
        <v>104</v>
      </c>
      <c r="B27" s="162" t="s">
        <v>129</v>
      </c>
      <c r="C27" s="163" t="s">
        <v>134</v>
      </c>
      <c r="D27" s="164">
        <v>5550.67</v>
      </c>
      <c r="E27" s="165">
        <v>0.79320000000000002</v>
      </c>
      <c r="F27" s="164">
        <v>4402.79</v>
      </c>
      <c r="G27" s="165">
        <v>0.12659999999999999</v>
      </c>
      <c r="H27" s="164">
        <v>702.89</v>
      </c>
      <c r="I27" s="165">
        <v>0</v>
      </c>
      <c r="J27" s="164">
        <v>0</v>
      </c>
      <c r="K27" s="165">
        <v>0</v>
      </c>
      <c r="L27" s="164">
        <v>0</v>
      </c>
      <c r="M27" s="165">
        <v>0</v>
      </c>
      <c r="N27" s="164">
        <v>0</v>
      </c>
      <c r="O27" s="165">
        <v>5.0000000000000001E-4</v>
      </c>
      <c r="P27" s="164">
        <v>2.57</v>
      </c>
      <c r="Q27" s="165">
        <v>0</v>
      </c>
      <c r="R27" s="164">
        <v>0</v>
      </c>
      <c r="S27" s="165">
        <v>5.2699999999999997E-2</v>
      </c>
      <c r="T27" s="164">
        <v>292.25</v>
      </c>
      <c r="U27" s="165">
        <v>1.8E-3</v>
      </c>
      <c r="V27" s="164">
        <v>9.98</v>
      </c>
      <c r="W27" s="165">
        <v>0.97470000000000001</v>
      </c>
      <c r="X27" s="164">
        <v>5410.49</v>
      </c>
      <c r="Y27" s="166">
        <v>10961.16</v>
      </c>
    </row>
    <row r="28" spans="1:25">
      <c r="A28" s="161" t="s">
        <v>105</v>
      </c>
      <c r="B28" s="162" t="s">
        <v>130</v>
      </c>
      <c r="C28" s="163" t="s">
        <v>134</v>
      </c>
      <c r="D28" s="164">
        <v>10749.98</v>
      </c>
      <c r="E28" s="165">
        <v>0.79320000000000002</v>
      </c>
      <c r="F28" s="164">
        <v>8526.8799999999992</v>
      </c>
      <c r="G28" s="165">
        <v>6.54E-2</v>
      </c>
      <c r="H28" s="164">
        <v>702.89</v>
      </c>
      <c r="I28" s="165">
        <v>0</v>
      </c>
      <c r="J28" s="164">
        <v>0</v>
      </c>
      <c r="K28" s="165">
        <v>0</v>
      </c>
      <c r="L28" s="164">
        <v>0</v>
      </c>
      <c r="M28" s="165">
        <v>0</v>
      </c>
      <c r="N28" s="164">
        <v>0</v>
      </c>
      <c r="O28" s="165">
        <v>2.0000000000000001E-4</v>
      </c>
      <c r="P28" s="164">
        <v>2.57</v>
      </c>
      <c r="Q28" s="165">
        <v>0</v>
      </c>
      <c r="R28" s="164">
        <v>0</v>
      </c>
      <c r="S28" s="165">
        <v>2.7199999999999998E-2</v>
      </c>
      <c r="T28" s="164">
        <v>292.25</v>
      </c>
      <c r="U28" s="165">
        <v>8.9999999999999998E-4</v>
      </c>
      <c r="V28" s="164">
        <v>9.98</v>
      </c>
      <c r="W28" s="165">
        <v>0.88690000000000002</v>
      </c>
      <c r="X28" s="164">
        <v>9534.58</v>
      </c>
      <c r="Y28" s="166">
        <v>20284.560000000001</v>
      </c>
    </row>
    <row r="29" spans="1:25">
      <c r="A29" s="161" t="s">
        <v>106</v>
      </c>
      <c r="B29" s="162" t="s">
        <v>337</v>
      </c>
      <c r="C29" s="163" t="s">
        <v>134</v>
      </c>
      <c r="D29" s="164">
        <v>18900.66</v>
      </c>
      <c r="E29" s="165">
        <v>0.79500000000000004</v>
      </c>
      <c r="F29" s="164">
        <v>15026.03</v>
      </c>
      <c r="G29" s="165">
        <v>3.7199999999999997E-2</v>
      </c>
      <c r="H29" s="164">
        <v>702.89</v>
      </c>
      <c r="I29" s="165">
        <v>1.1999999999999999E-3</v>
      </c>
      <c r="J29" s="164">
        <v>23.05</v>
      </c>
      <c r="K29" s="165">
        <v>0</v>
      </c>
      <c r="L29" s="164">
        <v>0</v>
      </c>
      <c r="M29" s="165">
        <v>0</v>
      </c>
      <c r="N29" s="164">
        <v>0</v>
      </c>
      <c r="O29" s="165">
        <v>2.0000000000000001E-4</v>
      </c>
      <c r="P29" s="164">
        <v>3.42</v>
      </c>
      <c r="Q29" s="165">
        <v>0</v>
      </c>
      <c r="R29" s="164">
        <v>0</v>
      </c>
      <c r="S29" s="165">
        <v>1.55E-2</v>
      </c>
      <c r="T29" s="164">
        <v>292.25</v>
      </c>
      <c r="U29" s="165">
        <v>5.0000000000000001E-4</v>
      </c>
      <c r="V29" s="164">
        <v>9.98</v>
      </c>
      <c r="W29" s="165">
        <v>0.84960000000000002</v>
      </c>
      <c r="X29" s="164">
        <v>16057.62</v>
      </c>
      <c r="Y29" s="166">
        <v>34958.28</v>
      </c>
    </row>
    <row r="30" spans="1:25">
      <c r="A30" s="161" t="s">
        <v>107</v>
      </c>
      <c r="B30" s="162" t="s">
        <v>131</v>
      </c>
      <c r="C30" s="163" t="s">
        <v>134</v>
      </c>
      <c r="D30" s="164">
        <v>4738.7</v>
      </c>
      <c r="E30" s="165">
        <v>0.78600000000000003</v>
      </c>
      <c r="F30" s="164">
        <v>3724.62</v>
      </c>
      <c r="G30" s="165">
        <v>0.14829999999999999</v>
      </c>
      <c r="H30" s="164">
        <v>702.89</v>
      </c>
      <c r="I30" s="165">
        <v>0</v>
      </c>
      <c r="J30" s="164">
        <v>0</v>
      </c>
      <c r="K30" s="165">
        <v>0</v>
      </c>
      <c r="L30" s="164">
        <v>0</v>
      </c>
      <c r="M30" s="165">
        <v>0</v>
      </c>
      <c r="N30" s="164">
        <v>0</v>
      </c>
      <c r="O30" s="165">
        <v>4.0000000000000002E-4</v>
      </c>
      <c r="P30" s="164">
        <v>1.87</v>
      </c>
      <c r="Q30" s="165">
        <v>0</v>
      </c>
      <c r="R30" s="164">
        <v>0</v>
      </c>
      <c r="S30" s="165">
        <v>6.1699999999999998E-2</v>
      </c>
      <c r="T30" s="164">
        <v>292.25</v>
      </c>
      <c r="U30" s="165">
        <v>2.0999999999999999E-3</v>
      </c>
      <c r="V30" s="164">
        <v>9.98</v>
      </c>
      <c r="W30" s="165">
        <v>0.99850000000000005</v>
      </c>
      <c r="X30" s="164">
        <v>4731.6099999999997</v>
      </c>
      <c r="Y30" s="166">
        <v>9470.31</v>
      </c>
    </row>
    <row r="31" spans="1:25">
      <c r="A31" s="161" t="s">
        <v>108</v>
      </c>
      <c r="B31" s="162" t="s">
        <v>132</v>
      </c>
      <c r="C31" s="163" t="s">
        <v>134</v>
      </c>
      <c r="D31" s="164">
        <v>6318.26</v>
      </c>
      <c r="E31" s="165">
        <v>0.78600000000000003</v>
      </c>
      <c r="F31" s="164">
        <v>4966.16</v>
      </c>
      <c r="G31" s="165">
        <v>0.11119999999999999</v>
      </c>
      <c r="H31" s="164">
        <v>702.89</v>
      </c>
      <c r="I31" s="165">
        <v>0</v>
      </c>
      <c r="J31" s="164">
        <v>0</v>
      </c>
      <c r="K31" s="165">
        <v>0</v>
      </c>
      <c r="L31" s="164">
        <v>0</v>
      </c>
      <c r="M31" s="165">
        <v>0</v>
      </c>
      <c r="N31" s="164">
        <v>0</v>
      </c>
      <c r="O31" s="165">
        <v>2.9999999999999997E-4</v>
      </c>
      <c r="P31" s="164">
        <v>1.87</v>
      </c>
      <c r="Q31" s="165">
        <v>0</v>
      </c>
      <c r="R31" s="164">
        <v>0</v>
      </c>
      <c r="S31" s="165">
        <v>4.6300000000000001E-2</v>
      </c>
      <c r="T31" s="164">
        <v>292.25</v>
      </c>
      <c r="U31" s="165">
        <v>1.6000000000000001E-3</v>
      </c>
      <c r="V31" s="164">
        <v>9.98</v>
      </c>
      <c r="W31" s="165">
        <v>0.94540000000000002</v>
      </c>
      <c r="X31" s="164">
        <v>5973.15</v>
      </c>
      <c r="Y31" s="166">
        <v>12291.41</v>
      </c>
    </row>
    <row r="32" spans="1:25">
      <c r="A32" s="161" t="s">
        <v>109</v>
      </c>
      <c r="B32" s="162" t="s">
        <v>133</v>
      </c>
      <c r="C32" s="163" t="s">
        <v>134</v>
      </c>
      <c r="D32" s="164">
        <v>10555.93</v>
      </c>
      <c r="E32" s="165">
        <v>0.78600000000000003</v>
      </c>
      <c r="F32" s="164">
        <v>8296.9599999999991</v>
      </c>
      <c r="G32" s="165">
        <v>6.6600000000000006E-2</v>
      </c>
      <c r="H32" s="164">
        <v>702.89</v>
      </c>
      <c r="I32" s="165">
        <v>0</v>
      </c>
      <c r="J32" s="164">
        <v>0</v>
      </c>
      <c r="K32" s="165">
        <v>0</v>
      </c>
      <c r="L32" s="164">
        <v>0</v>
      </c>
      <c r="M32" s="165">
        <v>0</v>
      </c>
      <c r="N32" s="164">
        <v>0</v>
      </c>
      <c r="O32" s="165">
        <v>2.0000000000000001E-4</v>
      </c>
      <c r="P32" s="164">
        <v>1.87</v>
      </c>
      <c r="Q32" s="165">
        <v>0</v>
      </c>
      <c r="R32" s="164">
        <v>0</v>
      </c>
      <c r="S32" s="165">
        <v>2.7699999999999999E-2</v>
      </c>
      <c r="T32" s="164">
        <v>292.25</v>
      </c>
      <c r="U32" s="165">
        <v>8.9999999999999998E-4</v>
      </c>
      <c r="V32" s="164">
        <v>9.98</v>
      </c>
      <c r="W32" s="165">
        <v>0.88139999999999996</v>
      </c>
      <c r="X32" s="164">
        <v>9303.9500000000007</v>
      </c>
      <c r="Y32" s="166">
        <v>19859.88</v>
      </c>
    </row>
    <row r="33" spans="1:25">
      <c r="A33" s="161" t="s">
        <v>153</v>
      </c>
      <c r="B33" s="162" t="s">
        <v>173</v>
      </c>
      <c r="C33" s="163" t="s">
        <v>134</v>
      </c>
      <c r="D33" s="164">
        <v>12002</v>
      </c>
      <c r="E33" s="165">
        <v>0.78969999999999996</v>
      </c>
      <c r="F33" s="164">
        <v>9477.98</v>
      </c>
      <c r="G33" s="165">
        <v>5.8599999999999999E-2</v>
      </c>
      <c r="H33" s="164">
        <v>702.89</v>
      </c>
      <c r="I33" s="165">
        <v>2.0999999999999999E-3</v>
      </c>
      <c r="J33" s="164">
        <v>25.23</v>
      </c>
      <c r="K33" s="165">
        <v>0</v>
      </c>
      <c r="L33" s="164">
        <v>0</v>
      </c>
      <c r="M33" s="165">
        <v>0</v>
      </c>
      <c r="N33" s="164">
        <v>0</v>
      </c>
      <c r="O33" s="165">
        <v>2.0000000000000001E-4</v>
      </c>
      <c r="P33" s="164">
        <v>2.67</v>
      </c>
      <c r="Q33" s="165">
        <v>0</v>
      </c>
      <c r="R33" s="164">
        <v>0</v>
      </c>
      <c r="S33" s="165">
        <v>2.4400000000000002E-2</v>
      </c>
      <c r="T33" s="164">
        <v>292.25</v>
      </c>
      <c r="U33" s="165">
        <v>8.0000000000000004E-4</v>
      </c>
      <c r="V33" s="164">
        <v>9.98</v>
      </c>
      <c r="W33" s="165">
        <v>0.87580000000000002</v>
      </c>
      <c r="X33" s="164">
        <v>10511.01</v>
      </c>
      <c r="Y33" s="166">
        <v>22513.01</v>
      </c>
    </row>
    <row r="34" spans="1:25">
      <c r="A34" s="161" t="s">
        <v>154</v>
      </c>
      <c r="B34" s="162" t="s">
        <v>174</v>
      </c>
      <c r="C34" s="163" t="s">
        <v>134</v>
      </c>
      <c r="D34" s="164">
        <v>12852.19</v>
      </c>
      <c r="E34" s="165">
        <v>0.78969999999999996</v>
      </c>
      <c r="F34" s="164">
        <v>10149.379999999999</v>
      </c>
      <c r="G34" s="165">
        <v>5.4699999999999999E-2</v>
      </c>
      <c r="H34" s="164">
        <v>702.89</v>
      </c>
      <c r="I34" s="165">
        <v>2E-3</v>
      </c>
      <c r="J34" s="164">
        <v>25.23</v>
      </c>
      <c r="K34" s="165">
        <v>0</v>
      </c>
      <c r="L34" s="164">
        <v>0</v>
      </c>
      <c r="M34" s="165">
        <v>0</v>
      </c>
      <c r="N34" s="164">
        <v>0</v>
      </c>
      <c r="O34" s="165">
        <v>2.0000000000000001E-4</v>
      </c>
      <c r="P34" s="164">
        <v>2.67</v>
      </c>
      <c r="Q34" s="165">
        <v>0</v>
      </c>
      <c r="R34" s="164">
        <v>0</v>
      </c>
      <c r="S34" s="165">
        <v>2.2700000000000001E-2</v>
      </c>
      <c r="T34" s="164">
        <v>292.25</v>
      </c>
      <c r="U34" s="165">
        <v>8.0000000000000004E-4</v>
      </c>
      <c r="V34" s="164">
        <v>9.98</v>
      </c>
      <c r="W34" s="165">
        <v>0.87009999999999998</v>
      </c>
      <c r="X34" s="164">
        <v>11182.41</v>
      </c>
      <c r="Y34" s="166">
        <v>24034.6</v>
      </c>
    </row>
    <row r="35" spans="1:25">
      <c r="A35" s="161" t="s">
        <v>155</v>
      </c>
      <c r="B35" s="162" t="s">
        <v>175</v>
      </c>
      <c r="C35" s="163" t="s">
        <v>134</v>
      </c>
      <c r="D35" s="164">
        <v>13702.38</v>
      </c>
      <c r="E35" s="165">
        <v>0.78969999999999996</v>
      </c>
      <c r="F35" s="164">
        <v>10820.77</v>
      </c>
      <c r="G35" s="165">
        <v>5.1299999999999998E-2</v>
      </c>
      <c r="H35" s="164">
        <v>702.89</v>
      </c>
      <c r="I35" s="165">
        <v>1.8E-3</v>
      </c>
      <c r="J35" s="164">
        <v>25.23</v>
      </c>
      <c r="K35" s="165">
        <v>0</v>
      </c>
      <c r="L35" s="164">
        <v>0</v>
      </c>
      <c r="M35" s="165">
        <v>0</v>
      </c>
      <c r="N35" s="164">
        <v>0</v>
      </c>
      <c r="O35" s="165">
        <v>2.0000000000000001E-4</v>
      </c>
      <c r="P35" s="164">
        <v>2.67</v>
      </c>
      <c r="Q35" s="165">
        <v>0</v>
      </c>
      <c r="R35" s="164">
        <v>0</v>
      </c>
      <c r="S35" s="165">
        <v>2.1299999999999999E-2</v>
      </c>
      <c r="T35" s="164">
        <v>292.25</v>
      </c>
      <c r="U35" s="165">
        <v>6.9999999999999999E-4</v>
      </c>
      <c r="V35" s="164">
        <v>9.98</v>
      </c>
      <c r="W35" s="165">
        <v>0.86509999999999998</v>
      </c>
      <c r="X35" s="164">
        <v>11853.8</v>
      </c>
      <c r="Y35" s="166">
        <v>25556.19</v>
      </c>
    </row>
    <row r="36" spans="1:25">
      <c r="A36" s="161" t="s">
        <v>79</v>
      </c>
      <c r="B36" s="162" t="s">
        <v>76</v>
      </c>
      <c r="C36" s="163" t="s">
        <v>134</v>
      </c>
      <c r="D36" s="164">
        <v>12002</v>
      </c>
      <c r="E36" s="165">
        <v>0.79679999999999995</v>
      </c>
      <c r="F36" s="164">
        <v>9563.19</v>
      </c>
      <c r="G36" s="165">
        <v>5.8599999999999999E-2</v>
      </c>
      <c r="H36" s="164">
        <v>702.89</v>
      </c>
      <c r="I36" s="165">
        <v>2.0999999999999999E-3</v>
      </c>
      <c r="J36" s="164">
        <v>25.23</v>
      </c>
      <c r="K36" s="165">
        <v>0</v>
      </c>
      <c r="L36" s="164">
        <v>0</v>
      </c>
      <c r="M36" s="165">
        <v>0</v>
      </c>
      <c r="N36" s="164">
        <v>0</v>
      </c>
      <c r="O36" s="165">
        <v>2.9999999999999997E-4</v>
      </c>
      <c r="P36" s="164">
        <v>3.7</v>
      </c>
      <c r="Q36" s="165">
        <v>0</v>
      </c>
      <c r="R36" s="164">
        <v>0</v>
      </c>
      <c r="S36" s="165">
        <v>2.4400000000000002E-2</v>
      </c>
      <c r="T36" s="164">
        <v>292.25</v>
      </c>
      <c r="U36" s="165">
        <v>8.0000000000000004E-4</v>
      </c>
      <c r="V36" s="164">
        <v>9.98</v>
      </c>
      <c r="W36" s="165">
        <v>0.88300000000000001</v>
      </c>
      <c r="X36" s="164">
        <v>10597.25</v>
      </c>
      <c r="Y36" s="166">
        <v>22599.25</v>
      </c>
    </row>
    <row r="37" spans="1:25">
      <c r="A37" s="161" t="s">
        <v>78</v>
      </c>
      <c r="B37" s="162" t="s">
        <v>75</v>
      </c>
      <c r="C37" s="163" t="s">
        <v>134</v>
      </c>
      <c r="D37" s="164">
        <v>13419.93</v>
      </c>
      <c r="E37" s="165">
        <v>0.79679999999999995</v>
      </c>
      <c r="F37" s="164">
        <v>10693</v>
      </c>
      <c r="G37" s="165">
        <v>5.2400000000000002E-2</v>
      </c>
      <c r="H37" s="164">
        <v>702.89</v>
      </c>
      <c r="I37" s="165">
        <v>1.9E-3</v>
      </c>
      <c r="J37" s="164">
        <v>25.23</v>
      </c>
      <c r="K37" s="165">
        <v>0</v>
      </c>
      <c r="L37" s="164">
        <v>0</v>
      </c>
      <c r="M37" s="165">
        <v>0</v>
      </c>
      <c r="N37" s="164">
        <v>0</v>
      </c>
      <c r="O37" s="165">
        <v>2.9999999999999997E-4</v>
      </c>
      <c r="P37" s="164">
        <v>3.7</v>
      </c>
      <c r="Q37" s="165">
        <v>0</v>
      </c>
      <c r="R37" s="164">
        <v>0</v>
      </c>
      <c r="S37" s="165">
        <v>2.18E-2</v>
      </c>
      <c r="T37" s="164">
        <v>292.25</v>
      </c>
      <c r="U37" s="165">
        <v>6.9999999999999999E-4</v>
      </c>
      <c r="V37" s="164">
        <v>9.98</v>
      </c>
      <c r="W37" s="165">
        <v>0.87390000000000001</v>
      </c>
      <c r="X37" s="164">
        <v>11727.05</v>
      </c>
      <c r="Y37" s="166">
        <v>25146.99</v>
      </c>
    </row>
    <row r="38" spans="1:25">
      <c r="A38" s="161" t="s">
        <v>77</v>
      </c>
      <c r="B38" s="162" t="s">
        <v>74</v>
      </c>
      <c r="C38" s="163" t="s">
        <v>134</v>
      </c>
      <c r="D38" s="164">
        <v>14837.86</v>
      </c>
      <c r="E38" s="165">
        <v>0.79679999999999995</v>
      </c>
      <c r="F38" s="164">
        <v>11822.81</v>
      </c>
      <c r="G38" s="165">
        <v>4.7399999999999998E-2</v>
      </c>
      <c r="H38" s="164">
        <v>702.89</v>
      </c>
      <c r="I38" s="165">
        <v>1.6999999999999999E-3</v>
      </c>
      <c r="J38" s="164">
        <v>25.23</v>
      </c>
      <c r="K38" s="165">
        <v>0</v>
      </c>
      <c r="L38" s="164">
        <v>0</v>
      </c>
      <c r="M38" s="165">
        <v>0</v>
      </c>
      <c r="N38" s="164">
        <v>0</v>
      </c>
      <c r="O38" s="165">
        <v>2.0000000000000001E-4</v>
      </c>
      <c r="P38" s="164">
        <v>3.7</v>
      </c>
      <c r="Q38" s="165">
        <v>0</v>
      </c>
      <c r="R38" s="164">
        <v>0</v>
      </c>
      <c r="S38" s="165">
        <v>1.9699999999999999E-2</v>
      </c>
      <c r="T38" s="164">
        <v>292.25</v>
      </c>
      <c r="U38" s="165">
        <v>6.9999999999999999E-4</v>
      </c>
      <c r="V38" s="164">
        <v>9.98</v>
      </c>
      <c r="W38" s="165">
        <v>0.86650000000000005</v>
      </c>
      <c r="X38" s="164">
        <v>12856.86</v>
      </c>
      <c r="Y38" s="166">
        <v>27694.73</v>
      </c>
    </row>
    <row r="39" spans="1:25">
      <c r="A39" s="161" t="s">
        <v>65</v>
      </c>
      <c r="B39" s="162" t="s">
        <v>176</v>
      </c>
      <c r="C39" s="163" t="s">
        <v>134</v>
      </c>
      <c r="D39" s="164">
        <v>21145.279999999999</v>
      </c>
      <c r="E39" s="165">
        <v>0.7964</v>
      </c>
      <c r="F39" s="164">
        <v>16840.099999999999</v>
      </c>
      <c r="G39" s="165">
        <v>3.32E-2</v>
      </c>
      <c r="H39" s="164">
        <v>702.89</v>
      </c>
      <c r="I39" s="165">
        <v>1.1000000000000001E-3</v>
      </c>
      <c r="J39" s="164">
        <v>23.05</v>
      </c>
      <c r="K39" s="165">
        <v>0</v>
      </c>
      <c r="L39" s="164">
        <v>0</v>
      </c>
      <c r="M39" s="165">
        <v>0</v>
      </c>
      <c r="N39" s="164">
        <v>0</v>
      </c>
      <c r="O39" s="165">
        <v>2.0000000000000001E-4</v>
      </c>
      <c r="P39" s="164">
        <v>4.03</v>
      </c>
      <c r="Q39" s="165">
        <v>0</v>
      </c>
      <c r="R39" s="164">
        <v>0</v>
      </c>
      <c r="S39" s="165">
        <v>1.38E-2</v>
      </c>
      <c r="T39" s="164">
        <v>292.25</v>
      </c>
      <c r="U39" s="165">
        <v>5.0000000000000001E-4</v>
      </c>
      <c r="V39" s="164">
        <v>9.98</v>
      </c>
      <c r="W39" s="165">
        <v>0.84519999999999995</v>
      </c>
      <c r="X39" s="164">
        <v>17872.3</v>
      </c>
      <c r="Y39" s="166">
        <v>39017.58</v>
      </c>
    </row>
    <row r="40" spans="1:25">
      <c r="A40" s="161" t="s">
        <v>66</v>
      </c>
      <c r="B40" s="162" t="s">
        <v>177</v>
      </c>
      <c r="C40" s="163" t="s">
        <v>134</v>
      </c>
      <c r="D40" s="164">
        <v>17621.07</v>
      </c>
      <c r="E40" s="165">
        <v>0.7964</v>
      </c>
      <c r="F40" s="164">
        <v>14033.42</v>
      </c>
      <c r="G40" s="165">
        <v>3.9899999999999998E-2</v>
      </c>
      <c r="H40" s="164">
        <v>702.89</v>
      </c>
      <c r="I40" s="165">
        <v>1.2999999999999999E-3</v>
      </c>
      <c r="J40" s="164">
        <v>23.05</v>
      </c>
      <c r="K40" s="165">
        <v>0</v>
      </c>
      <c r="L40" s="164">
        <v>0</v>
      </c>
      <c r="M40" s="165">
        <v>0</v>
      </c>
      <c r="N40" s="164">
        <v>0</v>
      </c>
      <c r="O40" s="165">
        <v>2.0000000000000001E-4</v>
      </c>
      <c r="P40" s="164">
        <v>4.03</v>
      </c>
      <c r="Q40" s="165">
        <v>0</v>
      </c>
      <c r="R40" s="164">
        <v>0</v>
      </c>
      <c r="S40" s="165">
        <v>1.66E-2</v>
      </c>
      <c r="T40" s="164">
        <v>292.25</v>
      </c>
      <c r="U40" s="165">
        <v>5.9999999999999995E-4</v>
      </c>
      <c r="V40" s="164">
        <v>9.98</v>
      </c>
      <c r="W40" s="165">
        <v>0.85499999999999998</v>
      </c>
      <c r="X40" s="164">
        <v>15065.62</v>
      </c>
      <c r="Y40" s="166">
        <v>32686.69</v>
      </c>
    </row>
    <row r="41" spans="1:25">
      <c r="A41" s="161" t="s">
        <v>156</v>
      </c>
      <c r="B41" s="162" t="s">
        <v>178</v>
      </c>
      <c r="C41" s="163" t="s">
        <v>134</v>
      </c>
      <c r="D41" s="164">
        <v>12002</v>
      </c>
      <c r="E41" s="165">
        <v>0.80530000000000002</v>
      </c>
      <c r="F41" s="164">
        <v>9665.2099999999991</v>
      </c>
      <c r="G41" s="165">
        <v>5.8599999999999999E-2</v>
      </c>
      <c r="H41" s="164">
        <v>702.89</v>
      </c>
      <c r="I41" s="165">
        <v>2.0999999999999999E-3</v>
      </c>
      <c r="J41" s="164">
        <v>25.23</v>
      </c>
      <c r="K41" s="165">
        <v>0</v>
      </c>
      <c r="L41" s="164">
        <v>0</v>
      </c>
      <c r="M41" s="165">
        <v>0</v>
      </c>
      <c r="N41" s="164">
        <v>0</v>
      </c>
      <c r="O41" s="165">
        <v>2.9999999999999997E-4</v>
      </c>
      <c r="P41" s="164">
        <v>3.68</v>
      </c>
      <c r="Q41" s="165">
        <v>0</v>
      </c>
      <c r="R41" s="164">
        <v>0</v>
      </c>
      <c r="S41" s="165">
        <v>2.4400000000000002E-2</v>
      </c>
      <c r="T41" s="164">
        <v>292.25</v>
      </c>
      <c r="U41" s="165">
        <v>8.0000000000000004E-4</v>
      </c>
      <c r="V41" s="164">
        <v>9.98</v>
      </c>
      <c r="W41" s="165">
        <v>0.89149999999999996</v>
      </c>
      <c r="X41" s="164">
        <v>10699.25</v>
      </c>
      <c r="Y41" s="166">
        <v>22701.25</v>
      </c>
    </row>
    <row r="42" spans="1:25">
      <c r="A42" s="161" t="s">
        <v>157</v>
      </c>
      <c r="B42" s="162" t="s">
        <v>179</v>
      </c>
      <c r="C42" s="163" t="s">
        <v>134</v>
      </c>
      <c r="D42" s="164">
        <v>12740.83</v>
      </c>
      <c r="E42" s="165">
        <v>0.80530000000000002</v>
      </c>
      <c r="F42" s="164">
        <v>10260.19</v>
      </c>
      <c r="G42" s="165">
        <v>5.5199999999999999E-2</v>
      </c>
      <c r="H42" s="164">
        <v>702.89</v>
      </c>
      <c r="I42" s="165">
        <v>2E-3</v>
      </c>
      <c r="J42" s="164">
        <v>25.23</v>
      </c>
      <c r="K42" s="165">
        <v>0</v>
      </c>
      <c r="L42" s="164">
        <v>0</v>
      </c>
      <c r="M42" s="165">
        <v>0</v>
      </c>
      <c r="N42" s="164">
        <v>0</v>
      </c>
      <c r="O42" s="165">
        <v>2.9999999999999997E-4</v>
      </c>
      <c r="P42" s="164">
        <v>3.68</v>
      </c>
      <c r="Q42" s="165">
        <v>0</v>
      </c>
      <c r="R42" s="164">
        <v>0</v>
      </c>
      <c r="S42" s="165">
        <v>2.29E-2</v>
      </c>
      <c r="T42" s="164">
        <v>292.25</v>
      </c>
      <c r="U42" s="165">
        <v>8.0000000000000004E-4</v>
      </c>
      <c r="V42" s="164">
        <v>9.98</v>
      </c>
      <c r="W42" s="165">
        <v>0.88649999999999995</v>
      </c>
      <c r="X42" s="164">
        <v>11294.23</v>
      </c>
      <c r="Y42" s="166">
        <v>24035.06</v>
      </c>
    </row>
    <row r="43" spans="1:25">
      <c r="A43" s="161" t="s">
        <v>158</v>
      </c>
      <c r="B43" s="162" t="s">
        <v>180</v>
      </c>
      <c r="C43" s="163" t="s">
        <v>134</v>
      </c>
      <c r="D43" s="164">
        <v>18205.5</v>
      </c>
      <c r="E43" s="165">
        <v>0.80530000000000002</v>
      </c>
      <c r="F43" s="164">
        <v>14660.89</v>
      </c>
      <c r="G43" s="165">
        <v>3.8600000000000002E-2</v>
      </c>
      <c r="H43" s="164">
        <v>702.89</v>
      </c>
      <c r="I43" s="165">
        <v>1.4E-3</v>
      </c>
      <c r="J43" s="164">
        <v>25.23</v>
      </c>
      <c r="K43" s="165">
        <v>0</v>
      </c>
      <c r="L43" s="164">
        <v>0</v>
      </c>
      <c r="M43" s="165">
        <v>0</v>
      </c>
      <c r="N43" s="164">
        <v>0</v>
      </c>
      <c r="O43" s="165">
        <v>2.0000000000000001E-4</v>
      </c>
      <c r="P43" s="164">
        <v>3.68</v>
      </c>
      <c r="Q43" s="165">
        <v>0</v>
      </c>
      <c r="R43" s="164">
        <v>0</v>
      </c>
      <c r="S43" s="165">
        <v>1.61E-2</v>
      </c>
      <c r="T43" s="164">
        <v>292.25</v>
      </c>
      <c r="U43" s="165">
        <v>5.0000000000000001E-4</v>
      </c>
      <c r="V43" s="164">
        <v>9.98</v>
      </c>
      <c r="W43" s="165">
        <v>0.86209999999999998</v>
      </c>
      <c r="X43" s="164">
        <v>15694.93</v>
      </c>
      <c r="Y43" s="166">
        <v>33900.43</v>
      </c>
    </row>
    <row r="44" spans="1:25">
      <c r="A44" s="161" t="s">
        <v>69</v>
      </c>
      <c r="B44" s="162" t="s">
        <v>181</v>
      </c>
      <c r="C44" s="163" t="s">
        <v>134</v>
      </c>
      <c r="D44" s="164">
        <v>12002</v>
      </c>
      <c r="E44" s="165">
        <v>0.7964</v>
      </c>
      <c r="F44" s="164">
        <v>9558.39</v>
      </c>
      <c r="G44" s="165">
        <v>5.8599999999999999E-2</v>
      </c>
      <c r="H44" s="164">
        <v>702.89</v>
      </c>
      <c r="I44" s="165">
        <v>2.0999999999999999E-3</v>
      </c>
      <c r="J44" s="164">
        <v>25.23</v>
      </c>
      <c r="K44" s="165">
        <v>0</v>
      </c>
      <c r="L44" s="164">
        <v>0</v>
      </c>
      <c r="M44" s="165">
        <v>0</v>
      </c>
      <c r="N44" s="164">
        <v>0</v>
      </c>
      <c r="O44" s="165">
        <v>2.9999999999999997E-4</v>
      </c>
      <c r="P44" s="164">
        <v>4.03</v>
      </c>
      <c r="Q44" s="165">
        <v>0</v>
      </c>
      <c r="R44" s="164">
        <v>0</v>
      </c>
      <c r="S44" s="165">
        <v>2.4400000000000002E-2</v>
      </c>
      <c r="T44" s="164">
        <v>292.25</v>
      </c>
      <c r="U44" s="165">
        <v>8.0000000000000004E-4</v>
      </c>
      <c r="V44" s="164">
        <v>9.98</v>
      </c>
      <c r="W44" s="165">
        <v>0.88260000000000005</v>
      </c>
      <c r="X44" s="164">
        <v>10592.78</v>
      </c>
      <c r="Y44" s="166">
        <v>22594.78</v>
      </c>
    </row>
    <row r="45" spans="1:25">
      <c r="A45" s="161" t="s">
        <v>68</v>
      </c>
      <c r="B45" s="162" t="s">
        <v>182</v>
      </c>
      <c r="C45" s="163" t="s">
        <v>134</v>
      </c>
      <c r="D45" s="164">
        <v>12146.26</v>
      </c>
      <c r="E45" s="165">
        <v>0.7964</v>
      </c>
      <c r="F45" s="164">
        <v>9673.2800000000007</v>
      </c>
      <c r="G45" s="165">
        <v>5.79E-2</v>
      </c>
      <c r="H45" s="164">
        <v>702.89</v>
      </c>
      <c r="I45" s="165">
        <v>2.0999999999999999E-3</v>
      </c>
      <c r="J45" s="164">
        <v>25.23</v>
      </c>
      <c r="K45" s="165">
        <v>0</v>
      </c>
      <c r="L45" s="164">
        <v>0</v>
      </c>
      <c r="M45" s="165">
        <v>0</v>
      </c>
      <c r="N45" s="164">
        <v>0</v>
      </c>
      <c r="O45" s="165">
        <v>2.9999999999999997E-4</v>
      </c>
      <c r="P45" s="164">
        <v>4.03</v>
      </c>
      <c r="Q45" s="165">
        <v>0</v>
      </c>
      <c r="R45" s="164">
        <v>0</v>
      </c>
      <c r="S45" s="165">
        <v>2.41E-2</v>
      </c>
      <c r="T45" s="164">
        <v>292.25</v>
      </c>
      <c r="U45" s="165">
        <v>8.0000000000000004E-4</v>
      </c>
      <c r="V45" s="164">
        <v>9.98</v>
      </c>
      <c r="W45" s="165">
        <v>0.88160000000000005</v>
      </c>
      <c r="X45" s="164">
        <v>10707.67</v>
      </c>
      <c r="Y45" s="166">
        <v>22853.93</v>
      </c>
    </row>
    <row r="46" spans="1:25">
      <c r="A46" s="161" t="s">
        <v>67</v>
      </c>
      <c r="B46" s="162" t="s">
        <v>183</v>
      </c>
      <c r="C46" s="163" t="s">
        <v>134</v>
      </c>
      <c r="D46" s="164">
        <v>15328.72</v>
      </c>
      <c r="E46" s="165">
        <v>0.7964</v>
      </c>
      <c r="F46" s="164">
        <v>12207.79</v>
      </c>
      <c r="G46" s="165">
        <v>4.5900000000000003E-2</v>
      </c>
      <c r="H46" s="164">
        <v>702.89</v>
      </c>
      <c r="I46" s="165">
        <v>1.6000000000000001E-3</v>
      </c>
      <c r="J46" s="164">
        <v>25.23</v>
      </c>
      <c r="K46" s="165">
        <v>0</v>
      </c>
      <c r="L46" s="164">
        <v>0</v>
      </c>
      <c r="M46" s="165">
        <v>0</v>
      </c>
      <c r="N46" s="164">
        <v>0</v>
      </c>
      <c r="O46" s="165">
        <v>2.9999999999999997E-4</v>
      </c>
      <c r="P46" s="164">
        <v>4.03</v>
      </c>
      <c r="Q46" s="165">
        <v>0</v>
      </c>
      <c r="R46" s="164">
        <v>0</v>
      </c>
      <c r="S46" s="165">
        <v>1.9099999999999999E-2</v>
      </c>
      <c r="T46" s="164">
        <v>292.25</v>
      </c>
      <c r="U46" s="165">
        <v>6.9999999999999999E-4</v>
      </c>
      <c r="V46" s="164">
        <v>9.98</v>
      </c>
      <c r="W46" s="165">
        <v>0.8639</v>
      </c>
      <c r="X46" s="164">
        <v>13242.18</v>
      </c>
      <c r="Y46" s="166">
        <v>28570.9</v>
      </c>
    </row>
    <row r="47" spans="1:25">
      <c r="A47" s="161" t="s">
        <v>159</v>
      </c>
      <c r="B47" s="162" t="s">
        <v>184</v>
      </c>
      <c r="C47" s="163" t="s">
        <v>134</v>
      </c>
      <c r="D47" s="164">
        <v>12002</v>
      </c>
      <c r="E47" s="165">
        <v>0.80530000000000002</v>
      </c>
      <c r="F47" s="164">
        <v>9665.2099999999991</v>
      </c>
      <c r="G47" s="165">
        <v>5.8599999999999999E-2</v>
      </c>
      <c r="H47" s="164">
        <v>702.89</v>
      </c>
      <c r="I47" s="165">
        <v>2.0999999999999999E-3</v>
      </c>
      <c r="J47" s="164">
        <v>25.23</v>
      </c>
      <c r="K47" s="165">
        <v>0</v>
      </c>
      <c r="L47" s="164">
        <v>0</v>
      </c>
      <c r="M47" s="165">
        <v>0</v>
      </c>
      <c r="N47" s="164">
        <v>0</v>
      </c>
      <c r="O47" s="165">
        <v>2.9999999999999997E-4</v>
      </c>
      <c r="P47" s="164">
        <v>3.68</v>
      </c>
      <c r="Q47" s="165">
        <v>0</v>
      </c>
      <c r="R47" s="164">
        <v>0</v>
      </c>
      <c r="S47" s="165">
        <v>2.4400000000000002E-2</v>
      </c>
      <c r="T47" s="164">
        <v>292.25</v>
      </c>
      <c r="U47" s="165">
        <v>8.0000000000000004E-4</v>
      </c>
      <c r="V47" s="164">
        <v>9.98</v>
      </c>
      <c r="W47" s="165">
        <v>0.89149999999999996</v>
      </c>
      <c r="X47" s="164">
        <v>10699.25</v>
      </c>
      <c r="Y47" s="166">
        <v>22701.25</v>
      </c>
    </row>
    <row r="48" spans="1:25">
      <c r="A48" s="161" t="s">
        <v>160</v>
      </c>
      <c r="B48" s="162" t="s">
        <v>185</v>
      </c>
      <c r="C48" s="163" t="s">
        <v>134</v>
      </c>
      <c r="D48" s="164">
        <v>12740.83</v>
      </c>
      <c r="E48" s="165">
        <v>0.80530000000000002</v>
      </c>
      <c r="F48" s="164">
        <v>10260.19</v>
      </c>
      <c r="G48" s="165">
        <v>5.5199999999999999E-2</v>
      </c>
      <c r="H48" s="164">
        <v>702.89</v>
      </c>
      <c r="I48" s="165">
        <v>2E-3</v>
      </c>
      <c r="J48" s="164">
        <v>25.23</v>
      </c>
      <c r="K48" s="165">
        <v>0</v>
      </c>
      <c r="L48" s="164">
        <v>0</v>
      </c>
      <c r="M48" s="165">
        <v>0</v>
      </c>
      <c r="N48" s="164">
        <v>0</v>
      </c>
      <c r="O48" s="165">
        <v>2.9999999999999997E-4</v>
      </c>
      <c r="P48" s="164">
        <v>3.68</v>
      </c>
      <c r="Q48" s="165">
        <v>0</v>
      </c>
      <c r="R48" s="164">
        <v>0</v>
      </c>
      <c r="S48" s="165">
        <v>2.29E-2</v>
      </c>
      <c r="T48" s="164">
        <v>292.25</v>
      </c>
      <c r="U48" s="165">
        <v>8.0000000000000004E-4</v>
      </c>
      <c r="V48" s="164">
        <v>9.98</v>
      </c>
      <c r="W48" s="165">
        <v>0.88649999999999995</v>
      </c>
      <c r="X48" s="164">
        <v>11294.23</v>
      </c>
      <c r="Y48" s="166">
        <v>24035.06</v>
      </c>
    </row>
    <row r="49" spans="1:25">
      <c r="A49" s="161" t="s">
        <v>161</v>
      </c>
      <c r="B49" s="162" t="s">
        <v>186</v>
      </c>
      <c r="C49" s="163" t="s">
        <v>134</v>
      </c>
      <c r="D49" s="164">
        <v>18205.5</v>
      </c>
      <c r="E49" s="165">
        <v>0.80530000000000002</v>
      </c>
      <c r="F49" s="164">
        <v>14660.89</v>
      </c>
      <c r="G49" s="165">
        <v>3.8600000000000002E-2</v>
      </c>
      <c r="H49" s="164">
        <v>702.89</v>
      </c>
      <c r="I49" s="165">
        <v>1.4E-3</v>
      </c>
      <c r="J49" s="164">
        <v>25.23</v>
      </c>
      <c r="K49" s="165">
        <v>0</v>
      </c>
      <c r="L49" s="164">
        <v>0</v>
      </c>
      <c r="M49" s="165">
        <v>0</v>
      </c>
      <c r="N49" s="164">
        <v>0</v>
      </c>
      <c r="O49" s="165">
        <v>2.0000000000000001E-4</v>
      </c>
      <c r="P49" s="164">
        <v>3.68</v>
      </c>
      <c r="Q49" s="165">
        <v>0</v>
      </c>
      <c r="R49" s="164">
        <v>0</v>
      </c>
      <c r="S49" s="165">
        <v>1.61E-2</v>
      </c>
      <c r="T49" s="164">
        <v>292.25</v>
      </c>
      <c r="U49" s="165">
        <v>5.0000000000000001E-4</v>
      </c>
      <c r="V49" s="164">
        <v>9.98</v>
      </c>
      <c r="W49" s="165">
        <v>0.86209999999999998</v>
      </c>
      <c r="X49" s="164">
        <v>15694.93</v>
      </c>
      <c r="Y49" s="166">
        <v>33900.43</v>
      </c>
    </row>
    <row r="50" spans="1:25">
      <c r="A50" s="161" t="s">
        <v>162</v>
      </c>
      <c r="B50" s="162" t="s">
        <v>187</v>
      </c>
      <c r="C50" s="163" t="s">
        <v>134</v>
      </c>
      <c r="D50" s="164">
        <v>10004.5</v>
      </c>
      <c r="E50" s="165">
        <v>0.8024</v>
      </c>
      <c r="F50" s="164">
        <v>8027.61</v>
      </c>
      <c r="G50" s="165">
        <v>7.0300000000000001E-2</v>
      </c>
      <c r="H50" s="164">
        <v>702.89</v>
      </c>
      <c r="I50" s="165">
        <v>2.5000000000000001E-3</v>
      </c>
      <c r="J50" s="164">
        <v>25.23</v>
      </c>
      <c r="K50" s="165">
        <v>0</v>
      </c>
      <c r="L50" s="164">
        <v>0</v>
      </c>
      <c r="M50" s="165">
        <v>0</v>
      </c>
      <c r="N50" s="164">
        <v>0</v>
      </c>
      <c r="O50" s="165">
        <v>4.0000000000000002E-4</v>
      </c>
      <c r="P50" s="164">
        <v>3.7</v>
      </c>
      <c r="Q50" s="165">
        <v>0</v>
      </c>
      <c r="R50" s="164">
        <v>0</v>
      </c>
      <c r="S50" s="165">
        <v>2.92E-2</v>
      </c>
      <c r="T50" s="164">
        <v>292.25</v>
      </c>
      <c r="U50" s="165">
        <v>1E-3</v>
      </c>
      <c r="V50" s="164">
        <v>9.98</v>
      </c>
      <c r="W50" s="165">
        <v>0.90580000000000005</v>
      </c>
      <c r="X50" s="164">
        <v>9061.66</v>
      </c>
      <c r="Y50" s="166">
        <v>19066.16</v>
      </c>
    </row>
    <row r="51" spans="1:25">
      <c r="A51" s="161" t="s">
        <v>163</v>
      </c>
      <c r="B51" s="162" t="s">
        <v>188</v>
      </c>
      <c r="C51" s="163" t="s">
        <v>134</v>
      </c>
      <c r="D51" s="164">
        <v>11912.66</v>
      </c>
      <c r="E51" s="165">
        <v>0.8024</v>
      </c>
      <c r="F51" s="164">
        <v>9558.7199999999993</v>
      </c>
      <c r="G51" s="165">
        <v>5.8999999999999997E-2</v>
      </c>
      <c r="H51" s="164">
        <v>702.89</v>
      </c>
      <c r="I51" s="165">
        <v>2.0999999999999999E-3</v>
      </c>
      <c r="J51" s="164">
        <v>25.23</v>
      </c>
      <c r="K51" s="165">
        <v>0</v>
      </c>
      <c r="L51" s="164">
        <v>0</v>
      </c>
      <c r="M51" s="165">
        <v>0</v>
      </c>
      <c r="N51" s="164">
        <v>0</v>
      </c>
      <c r="O51" s="165">
        <v>2.9999999999999997E-4</v>
      </c>
      <c r="P51" s="164">
        <v>3.7</v>
      </c>
      <c r="Q51" s="165">
        <v>0</v>
      </c>
      <c r="R51" s="164">
        <v>0</v>
      </c>
      <c r="S51" s="165">
        <v>2.4500000000000001E-2</v>
      </c>
      <c r="T51" s="164">
        <v>292.25</v>
      </c>
      <c r="U51" s="165">
        <v>8.0000000000000004E-4</v>
      </c>
      <c r="V51" s="164">
        <v>9.98</v>
      </c>
      <c r="W51" s="165">
        <v>0.88919999999999999</v>
      </c>
      <c r="X51" s="164">
        <v>10592.77</v>
      </c>
      <c r="Y51" s="166">
        <v>22505.439999999999</v>
      </c>
    </row>
    <row r="52" spans="1:25">
      <c r="A52" s="161" t="s">
        <v>164</v>
      </c>
      <c r="B52" s="162" t="s">
        <v>189</v>
      </c>
      <c r="C52" s="163" t="s">
        <v>134</v>
      </c>
      <c r="D52" s="164">
        <v>13820.82</v>
      </c>
      <c r="E52" s="165">
        <v>0.8024</v>
      </c>
      <c r="F52" s="164">
        <v>11089.83</v>
      </c>
      <c r="G52" s="165">
        <v>5.0900000000000001E-2</v>
      </c>
      <c r="H52" s="164">
        <v>702.89</v>
      </c>
      <c r="I52" s="165">
        <v>1.8E-3</v>
      </c>
      <c r="J52" s="164">
        <v>25.23</v>
      </c>
      <c r="K52" s="165">
        <v>0</v>
      </c>
      <c r="L52" s="164">
        <v>0</v>
      </c>
      <c r="M52" s="165">
        <v>0</v>
      </c>
      <c r="N52" s="164">
        <v>0</v>
      </c>
      <c r="O52" s="165">
        <v>2.9999999999999997E-4</v>
      </c>
      <c r="P52" s="164">
        <v>3.7</v>
      </c>
      <c r="Q52" s="165">
        <v>0</v>
      </c>
      <c r="R52" s="164">
        <v>0</v>
      </c>
      <c r="S52" s="165">
        <v>2.1100000000000001E-2</v>
      </c>
      <c r="T52" s="164">
        <v>292.25</v>
      </c>
      <c r="U52" s="165">
        <v>6.9999999999999999E-4</v>
      </c>
      <c r="V52" s="164">
        <v>9.98</v>
      </c>
      <c r="W52" s="165">
        <v>0.87719999999999998</v>
      </c>
      <c r="X52" s="164">
        <v>12123.88</v>
      </c>
      <c r="Y52" s="166">
        <v>25944.71</v>
      </c>
    </row>
    <row r="53" spans="1:25">
      <c r="A53" s="161" t="s">
        <v>165</v>
      </c>
      <c r="B53" s="162" t="s">
        <v>190</v>
      </c>
      <c r="C53" s="163" t="s">
        <v>134</v>
      </c>
      <c r="D53" s="164">
        <v>2928.51</v>
      </c>
      <c r="E53" s="165">
        <v>0.79600000000000004</v>
      </c>
      <c r="F53" s="164">
        <v>2331.1</v>
      </c>
      <c r="G53" s="165">
        <v>0.24</v>
      </c>
      <c r="H53" s="164">
        <v>702.89</v>
      </c>
      <c r="I53" s="165">
        <v>8.6E-3</v>
      </c>
      <c r="J53" s="164">
        <v>25.23</v>
      </c>
      <c r="K53" s="165">
        <v>0</v>
      </c>
      <c r="L53" s="164">
        <v>0</v>
      </c>
      <c r="M53" s="165">
        <v>1.4800000000000001E-2</v>
      </c>
      <c r="N53" s="164">
        <v>43.32</v>
      </c>
      <c r="O53" s="165">
        <v>1E-3</v>
      </c>
      <c r="P53" s="164">
        <v>2.88</v>
      </c>
      <c r="Q53" s="165">
        <v>0</v>
      </c>
      <c r="R53" s="164">
        <v>0</v>
      </c>
      <c r="S53" s="165">
        <v>9.98E-2</v>
      </c>
      <c r="T53" s="164">
        <v>292.25</v>
      </c>
      <c r="U53" s="165">
        <v>3.3999999999999998E-3</v>
      </c>
      <c r="V53" s="164">
        <v>9.98</v>
      </c>
      <c r="W53" s="165">
        <v>1.1636</v>
      </c>
      <c r="X53" s="164">
        <v>3407.66</v>
      </c>
      <c r="Y53" s="166">
        <v>6336.17</v>
      </c>
    </row>
    <row r="54" spans="1:25">
      <c r="A54" s="161" t="s">
        <v>166</v>
      </c>
      <c r="B54" s="162" t="s">
        <v>191</v>
      </c>
      <c r="C54" s="163" t="s">
        <v>134</v>
      </c>
      <c r="D54" s="164">
        <v>3904.68</v>
      </c>
      <c r="E54" s="165">
        <v>0.79600000000000004</v>
      </c>
      <c r="F54" s="164">
        <v>3108.13</v>
      </c>
      <c r="G54" s="165">
        <v>0.18</v>
      </c>
      <c r="H54" s="164">
        <v>702.89</v>
      </c>
      <c r="I54" s="165">
        <v>6.4999999999999997E-3</v>
      </c>
      <c r="J54" s="164">
        <v>25.23</v>
      </c>
      <c r="K54" s="165">
        <v>0</v>
      </c>
      <c r="L54" s="164">
        <v>0</v>
      </c>
      <c r="M54" s="165">
        <v>0</v>
      </c>
      <c r="N54" s="164">
        <v>0</v>
      </c>
      <c r="O54" s="165">
        <v>6.9999999999999999E-4</v>
      </c>
      <c r="P54" s="164">
        <v>2.88</v>
      </c>
      <c r="Q54" s="165">
        <v>0</v>
      </c>
      <c r="R54" s="164">
        <v>0</v>
      </c>
      <c r="S54" s="165">
        <v>7.4800000000000005E-2</v>
      </c>
      <c r="T54" s="164">
        <v>292.25</v>
      </c>
      <c r="U54" s="165">
        <v>2.5999999999999999E-3</v>
      </c>
      <c r="V54" s="164">
        <v>9.98</v>
      </c>
      <c r="W54" s="165">
        <v>1.0606</v>
      </c>
      <c r="X54" s="164">
        <v>4141.37</v>
      </c>
      <c r="Y54" s="166">
        <v>8046.05</v>
      </c>
    </row>
    <row r="55" spans="1:25">
      <c r="A55" s="161" t="s">
        <v>167</v>
      </c>
      <c r="B55" s="162" t="s">
        <v>192</v>
      </c>
      <c r="C55" s="163" t="s">
        <v>134</v>
      </c>
      <c r="D55" s="164">
        <v>7528.55</v>
      </c>
      <c r="E55" s="165">
        <v>0.79600000000000004</v>
      </c>
      <c r="F55" s="164">
        <v>5992.73</v>
      </c>
      <c r="G55" s="165">
        <v>9.3399999999999997E-2</v>
      </c>
      <c r="H55" s="164">
        <v>702.89</v>
      </c>
      <c r="I55" s="165">
        <v>3.3999999999999998E-3</v>
      </c>
      <c r="J55" s="164">
        <v>25.23</v>
      </c>
      <c r="K55" s="165">
        <v>0</v>
      </c>
      <c r="L55" s="164">
        <v>0</v>
      </c>
      <c r="M55" s="165">
        <v>0</v>
      </c>
      <c r="N55" s="164">
        <v>0</v>
      </c>
      <c r="O55" s="165">
        <v>4.0000000000000002E-4</v>
      </c>
      <c r="P55" s="164">
        <v>2.88</v>
      </c>
      <c r="Q55" s="165">
        <v>0</v>
      </c>
      <c r="R55" s="164">
        <v>0</v>
      </c>
      <c r="S55" s="165">
        <v>3.8800000000000001E-2</v>
      </c>
      <c r="T55" s="164">
        <v>292.25</v>
      </c>
      <c r="U55" s="165">
        <v>1.2999999999999999E-3</v>
      </c>
      <c r="V55" s="164">
        <v>9.98</v>
      </c>
      <c r="W55" s="165">
        <v>0.93320000000000003</v>
      </c>
      <c r="X55" s="164">
        <v>7025.97</v>
      </c>
      <c r="Y55" s="166">
        <v>14554.52</v>
      </c>
    </row>
    <row r="56" spans="1:25">
      <c r="A56" s="161" t="s">
        <v>168</v>
      </c>
      <c r="B56" s="162" t="s">
        <v>193</v>
      </c>
      <c r="C56" s="163" t="s">
        <v>134</v>
      </c>
      <c r="D56" s="164">
        <v>2251.58</v>
      </c>
      <c r="E56" s="165">
        <v>0.80449999999999999</v>
      </c>
      <c r="F56" s="164">
        <v>1811.4</v>
      </c>
      <c r="G56" s="165">
        <v>0.31219999999999998</v>
      </c>
      <c r="H56" s="164">
        <v>702.89</v>
      </c>
      <c r="I56" s="165">
        <v>1.26E-2</v>
      </c>
      <c r="J56" s="164">
        <v>28.29</v>
      </c>
      <c r="K56" s="165">
        <v>0</v>
      </c>
      <c r="L56" s="164">
        <v>0</v>
      </c>
      <c r="M56" s="165">
        <v>3.73E-2</v>
      </c>
      <c r="N56" s="164">
        <v>83.94</v>
      </c>
      <c r="O56" s="165">
        <v>1.9E-3</v>
      </c>
      <c r="P56" s="164">
        <v>4.2300000000000004</v>
      </c>
      <c r="Q56" s="165">
        <v>0</v>
      </c>
      <c r="R56" s="164">
        <v>0</v>
      </c>
      <c r="S56" s="165">
        <v>0.1298</v>
      </c>
      <c r="T56" s="164">
        <v>292.25</v>
      </c>
      <c r="U56" s="165">
        <v>4.4000000000000003E-3</v>
      </c>
      <c r="V56" s="164">
        <v>9.98</v>
      </c>
      <c r="W56" s="165">
        <v>1.3026</v>
      </c>
      <c r="X56" s="164">
        <v>2932.98</v>
      </c>
      <c r="Y56" s="166">
        <v>5184.5600000000004</v>
      </c>
    </row>
    <row r="57" spans="1:25">
      <c r="A57" s="161" t="s">
        <v>169</v>
      </c>
      <c r="B57" s="162" t="s">
        <v>194</v>
      </c>
      <c r="C57" s="163" t="s">
        <v>134</v>
      </c>
      <c r="D57" s="164">
        <v>12002</v>
      </c>
      <c r="E57" s="165">
        <v>0.79220000000000002</v>
      </c>
      <c r="F57" s="164">
        <v>9507.98</v>
      </c>
      <c r="G57" s="165">
        <v>5.8599999999999999E-2</v>
      </c>
      <c r="H57" s="164">
        <v>702.89</v>
      </c>
      <c r="I57" s="165">
        <v>2.0999999999999999E-3</v>
      </c>
      <c r="J57" s="164">
        <v>25.23</v>
      </c>
      <c r="K57" s="165">
        <v>0</v>
      </c>
      <c r="L57" s="164">
        <v>0</v>
      </c>
      <c r="M57" s="165">
        <v>0</v>
      </c>
      <c r="N57" s="164">
        <v>0</v>
      </c>
      <c r="O57" s="165">
        <v>2.0000000000000001E-4</v>
      </c>
      <c r="P57" s="164">
        <v>2.91</v>
      </c>
      <c r="Q57" s="165">
        <v>0</v>
      </c>
      <c r="R57" s="164">
        <v>0</v>
      </c>
      <c r="S57" s="165">
        <v>2.4400000000000002E-2</v>
      </c>
      <c r="T57" s="164">
        <v>292.25</v>
      </c>
      <c r="U57" s="165">
        <v>8.0000000000000004E-4</v>
      </c>
      <c r="V57" s="164">
        <v>9.98</v>
      </c>
      <c r="W57" s="165">
        <v>0.87829999999999997</v>
      </c>
      <c r="X57" s="164">
        <v>10541.25</v>
      </c>
      <c r="Y57" s="166">
        <v>22543.25</v>
      </c>
    </row>
    <row r="58" spans="1:25">
      <c r="A58" s="161" t="s">
        <v>170</v>
      </c>
      <c r="B58" s="162" t="s">
        <v>195</v>
      </c>
      <c r="C58" s="163" t="s">
        <v>134</v>
      </c>
      <c r="D58" s="164">
        <v>5238.8900000000003</v>
      </c>
      <c r="E58" s="165">
        <v>0.79110000000000003</v>
      </c>
      <c r="F58" s="164">
        <v>4144.49</v>
      </c>
      <c r="G58" s="165">
        <v>0.13420000000000001</v>
      </c>
      <c r="H58" s="164">
        <v>702.89</v>
      </c>
      <c r="I58" s="165">
        <v>4.7999999999999996E-3</v>
      </c>
      <c r="J58" s="164">
        <v>25.23</v>
      </c>
      <c r="K58" s="165">
        <v>0</v>
      </c>
      <c r="L58" s="164">
        <v>0</v>
      </c>
      <c r="M58" s="165">
        <v>0</v>
      </c>
      <c r="N58" s="164">
        <v>0</v>
      </c>
      <c r="O58" s="165">
        <v>4.0000000000000002E-4</v>
      </c>
      <c r="P58" s="164">
        <v>2.3199999999999998</v>
      </c>
      <c r="Q58" s="165">
        <v>0</v>
      </c>
      <c r="R58" s="164">
        <v>0</v>
      </c>
      <c r="S58" s="165">
        <v>5.5800000000000002E-2</v>
      </c>
      <c r="T58" s="164">
        <v>292.25</v>
      </c>
      <c r="U58" s="165">
        <v>1.9E-3</v>
      </c>
      <c r="V58" s="164">
        <v>9.98</v>
      </c>
      <c r="W58" s="165">
        <v>0.98819999999999997</v>
      </c>
      <c r="X58" s="164">
        <v>5177.17</v>
      </c>
      <c r="Y58" s="166">
        <v>10416.06</v>
      </c>
    </row>
    <row r="59" spans="1:25">
      <c r="A59" s="161" t="s">
        <v>171</v>
      </c>
      <c r="B59" s="162" t="s">
        <v>196</v>
      </c>
      <c r="C59" s="163" t="s">
        <v>134</v>
      </c>
      <c r="D59" s="164">
        <v>6985.19</v>
      </c>
      <c r="E59" s="165">
        <v>0.79110000000000003</v>
      </c>
      <c r="F59" s="164">
        <v>5525.98</v>
      </c>
      <c r="G59" s="165">
        <v>0.10059999999999999</v>
      </c>
      <c r="H59" s="164">
        <v>702.89</v>
      </c>
      <c r="I59" s="165">
        <v>3.5999999999999999E-3</v>
      </c>
      <c r="J59" s="164">
        <v>25.23</v>
      </c>
      <c r="K59" s="165">
        <v>0</v>
      </c>
      <c r="L59" s="164">
        <v>0</v>
      </c>
      <c r="M59" s="165">
        <v>0</v>
      </c>
      <c r="N59" s="164">
        <v>0</v>
      </c>
      <c r="O59" s="165">
        <v>2.9999999999999997E-4</v>
      </c>
      <c r="P59" s="164">
        <v>2.3199999999999998</v>
      </c>
      <c r="Q59" s="165">
        <v>0</v>
      </c>
      <c r="R59" s="164">
        <v>0</v>
      </c>
      <c r="S59" s="165">
        <v>4.1799999999999997E-2</v>
      </c>
      <c r="T59" s="164">
        <v>292.25</v>
      </c>
      <c r="U59" s="165">
        <v>1.4E-3</v>
      </c>
      <c r="V59" s="164">
        <v>9.98</v>
      </c>
      <c r="W59" s="165">
        <v>0.93889999999999996</v>
      </c>
      <c r="X59" s="164">
        <v>6558.66</v>
      </c>
      <c r="Y59" s="166">
        <v>13543.85</v>
      </c>
    </row>
    <row r="60" spans="1:25">
      <c r="A60" s="161" t="s">
        <v>172</v>
      </c>
      <c r="B60" s="162" t="s">
        <v>197</v>
      </c>
      <c r="C60" s="163" t="s">
        <v>134</v>
      </c>
      <c r="D60" s="164">
        <v>11760.04</v>
      </c>
      <c r="E60" s="165">
        <v>0.79110000000000003</v>
      </c>
      <c r="F60" s="164">
        <v>9303.3700000000008</v>
      </c>
      <c r="G60" s="165">
        <v>5.9799999999999999E-2</v>
      </c>
      <c r="H60" s="164">
        <v>702.89</v>
      </c>
      <c r="I60" s="165">
        <v>2.0999999999999999E-3</v>
      </c>
      <c r="J60" s="164">
        <v>25.23</v>
      </c>
      <c r="K60" s="165">
        <v>0</v>
      </c>
      <c r="L60" s="164">
        <v>0</v>
      </c>
      <c r="M60" s="165">
        <v>0</v>
      </c>
      <c r="N60" s="164">
        <v>0</v>
      </c>
      <c r="O60" s="165">
        <v>2.0000000000000001E-4</v>
      </c>
      <c r="P60" s="164">
        <v>2.3199999999999998</v>
      </c>
      <c r="Q60" s="165">
        <v>0</v>
      </c>
      <c r="R60" s="164">
        <v>0</v>
      </c>
      <c r="S60" s="165">
        <v>2.4899999999999999E-2</v>
      </c>
      <c r="T60" s="164">
        <v>292.25</v>
      </c>
      <c r="U60" s="165">
        <v>8.0000000000000004E-4</v>
      </c>
      <c r="V60" s="164">
        <v>9.98</v>
      </c>
      <c r="W60" s="165">
        <v>0.87890000000000001</v>
      </c>
      <c r="X60" s="164">
        <v>10336.049999999999</v>
      </c>
      <c r="Y60" s="166">
        <v>22096.09</v>
      </c>
    </row>
    <row r="61" spans="1:25">
      <c r="A61" s="161" t="s">
        <v>198</v>
      </c>
      <c r="B61" s="162" t="s">
        <v>214</v>
      </c>
      <c r="C61" s="163" t="s">
        <v>134</v>
      </c>
      <c r="D61" s="164">
        <v>2242.5500000000002</v>
      </c>
      <c r="E61" s="165">
        <v>0.80689999999999995</v>
      </c>
      <c r="F61" s="164">
        <v>1809.52</v>
      </c>
      <c r="G61" s="165">
        <v>0.31340000000000001</v>
      </c>
      <c r="H61" s="164">
        <v>702.89</v>
      </c>
      <c r="I61" s="165">
        <v>1.37E-2</v>
      </c>
      <c r="J61" s="164">
        <v>30.72</v>
      </c>
      <c r="K61" s="165">
        <v>0</v>
      </c>
      <c r="L61" s="164">
        <v>0</v>
      </c>
      <c r="M61" s="165">
        <v>3.7699999999999997E-2</v>
      </c>
      <c r="N61" s="164">
        <v>84.48</v>
      </c>
      <c r="O61" s="165">
        <v>2E-3</v>
      </c>
      <c r="P61" s="164">
        <v>4.54</v>
      </c>
      <c r="Q61" s="165">
        <v>0</v>
      </c>
      <c r="R61" s="164">
        <v>0</v>
      </c>
      <c r="S61" s="165">
        <v>0.1303</v>
      </c>
      <c r="T61" s="164">
        <v>292.25</v>
      </c>
      <c r="U61" s="165">
        <v>4.4999999999999997E-3</v>
      </c>
      <c r="V61" s="164">
        <v>9.98</v>
      </c>
      <c r="W61" s="165">
        <v>1.3085</v>
      </c>
      <c r="X61" s="164">
        <v>2934.38</v>
      </c>
      <c r="Y61" s="166">
        <v>5176.93</v>
      </c>
    </row>
    <row r="62" spans="1:25">
      <c r="A62" s="161" t="s">
        <v>199</v>
      </c>
      <c r="B62" s="162" t="s">
        <v>215</v>
      </c>
      <c r="C62" s="163" t="s">
        <v>134</v>
      </c>
      <c r="D62" s="164">
        <v>1999.98</v>
      </c>
      <c r="E62" s="165">
        <v>0.80300000000000005</v>
      </c>
      <c r="F62" s="164">
        <v>1605.98</v>
      </c>
      <c r="G62" s="165">
        <v>0.35149999999999998</v>
      </c>
      <c r="H62" s="164">
        <v>702.89</v>
      </c>
      <c r="I62" s="165">
        <v>1.54E-2</v>
      </c>
      <c r="J62" s="164">
        <v>30.72</v>
      </c>
      <c r="K62" s="165">
        <v>0</v>
      </c>
      <c r="L62" s="164">
        <v>0</v>
      </c>
      <c r="M62" s="165">
        <v>4.9500000000000002E-2</v>
      </c>
      <c r="N62" s="164">
        <v>99.03</v>
      </c>
      <c r="O62" s="165">
        <v>2.0999999999999999E-3</v>
      </c>
      <c r="P62" s="164">
        <v>4.17</v>
      </c>
      <c r="Q62" s="165">
        <v>0</v>
      </c>
      <c r="R62" s="164">
        <v>0</v>
      </c>
      <c r="S62" s="165">
        <v>0.14610000000000001</v>
      </c>
      <c r="T62" s="164">
        <v>292.25</v>
      </c>
      <c r="U62" s="165">
        <v>5.0000000000000001E-3</v>
      </c>
      <c r="V62" s="164">
        <v>9.98</v>
      </c>
      <c r="W62" s="165">
        <v>1.3725000000000001</v>
      </c>
      <c r="X62" s="164">
        <v>2745.03</v>
      </c>
      <c r="Y62" s="166">
        <v>4745.01</v>
      </c>
    </row>
    <row r="63" spans="1:25">
      <c r="A63" s="161" t="s">
        <v>200</v>
      </c>
      <c r="B63" s="162" t="s">
        <v>216</v>
      </c>
      <c r="C63" s="163" t="s">
        <v>134</v>
      </c>
      <c r="D63" s="164">
        <v>4844.79</v>
      </c>
      <c r="E63" s="165">
        <v>0.80120000000000002</v>
      </c>
      <c r="F63" s="164">
        <v>3881.65</v>
      </c>
      <c r="G63" s="165">
        <v>0.14510000000000001</v>
      </c>
      <c r="H63" s="164">
        <v>702.89</v>
      </c>
      <c r="I63" s="165">
        <v>5.1999999999999998E-3</v>
      </c>
      <c r="J63" s="164">
        <v>25.23</v>
      </c>
      <c r="K63" s="165">
        <v>0</v>
      </c>
      <c r="L63" s="164">
        <v>0</v>
      </c>
      <c r="M63" s="165">
        <v>0</v>
      </c>
      <c r="N63" s="164">
        <v>0</v>
      </c>
      <c r="O63" s="165">
        <v>8.0000000000000004E-4</v>
      </c>
      <c r="P63" s="164">
        <v>3.96</v>
      </c>
      <c r="Q63" s="165">
        <v>0</v>
      </c>
      <c r="R63" s="164">
        <v>0</v>
      </c>
      <c r="S63" s="165">
        <v>6.0299999999999999E-2</v>
      </c>
      <c r="T63" s="164">
        <v>292.25</v>
      </c>
      <c r="U63" s="165">
        <v>2.0999999999999999E-3</v>
      </c>
      <c r="V63" s="164">
        <v>9.98</v>
      </c>
      <c r="W63" s="165">
        <v>1.0146999999999999</v>
      </c>
      <c r="X63" s="164">
        <v>4915.97</v>
      </c>
      <c r="Y63" s="166">
        <v>9760.76</v>
      </c>
    </row>
    <row r="64" spans="1:25">
      <c r="A64" s="161" t="s">
        <v>201</v>
      </c>
      <c r="B64" s="162" t="s">
        <v>217</v>
      </c>
      <c r="C64" s="163" t="s">
        <v>134</v>
      </c>
      <c r="D64" s="164">
        <v>6459.72</v>
      </c>
      <c r="E64" s="165">
        <v>0.80120000000000002</v>
      </c>
      <c r="F64" s="164">
        <v>5175.53</v>
      </c>
      <c r="G64" s="165">
        <v>0.10879999999999999</v>
      </c>
      <c r="H64" s="164">
        <v>702.89</v>
      </c>
      <c r="I64" s="165">
        <v>3.8999999999999998E-3</v>
      </c>
      <c r="J64" s="164">
        <v>25.23</v>
      </c>
      <c r="K64" s="165">
        <v>0</v>
      </c>
      <c r="L64" s="164">
        <v>0</v>
      </c>
      <c r="M64" s="165">
        <v>0</v>
      </c>
      <c r="N64" s="164">
        <v>0</v>
      </c>
      <c r="O64" s="165">
        <v>5.9999999999999995E-4</v>
      </c>
      <c r="P64" s="164">
        <v>3.96</v>
      </c>
      <c r="Q64" s="165">
        <v>0</v>
      </c>
      <c r="R64" s="164">
        <v>0</v>
      </c>
      <c r="S64" s="165">
        <v>4.5199999999999997E-2</v>
      </c>
      <c r="T64" s="164">
        <v>292.25</v>
      </c>
      <c r="U64" s="165">
        <v>1.5E-3</v>
      </c>
      <c r="V64" s="164">
        <v>9.98</v>
      </c>
      <c r="W64" s="165">
        <v>0.96130000000000004</v>
      </c>
      <c r="X64" s="164">
        <v>6209.85</v>
      </c>
      <c r="Y64" s="166">
        <v>12669.57</v>
      </c>
    </row>
    <row r="65" spans="1:25">
      <c r="A65" s="161" t="s">
        <v>202</v>
      </c>
      <c r="B65" s="162" t="s">
        <v>218</v>
      </c>
      <c r="C65" s="163" t="s">
        <v>134</v>
      </c>
      <c r="D65" s="164">
        <v>11834.93</v>
      </c>
      <c r="E65" s="165">
        <v>0.80120000000000002</v>
      </c>
      <c r="F65" s="164">
        <v>9482.15</v>
      </c>
      <c r="G65" s="165">
        <v>5.9400000000000001E-2</v>
      </c>
      <c r="H65" s="164">
        <v>702.89</v>
      </c>
      <c r="I65" s="165">
        <v>2.0999999999999999E-3</v>
      </c>
      <c r="J65" s="164">
        <v>25.23</v>
      </c>
      <c r="K65" s="165">
        <v>0</v>
      </c>
      <c r="L65" s="164">
        <v>0</v>
      </c>
      <c r="M65" s="165">
        <v>0</v>
      </c>
      <c r="N65" s="164">
        <v>0</v>
      </c>
      <c r="O65" s="165">
        <v>2.9999999999999997E-4</v>
      </c>
      <c r="P65" s="164">
        <v>3.96</v>
      </c>
      <c r="Q65" s="165">
        <v>0</v>
      </c>
      <c r="R65" s="164">
        <v>0</v>
      </c>
      <c r="S65" s="165">
        <v>2.47E-2</v>
      </c>
      <c r="T65" s="164">
        <v>292.25</v>
      </c>
      <c r="U65" s="165">
        <v>8.0000000000000004E-4</v>
      </c>
      <c r="V65" s="164">
        <v>9.98</v>
      </c>
      <c r="W65" s="165">
        <v>0.88859999999999995</v>
      </c>
      <c r="X65" s="164">
        <v>10516.47</v>
      </c>
      <c r="Y65" s="166">
        <v>22351.4</v>
      </c>
    </row>
    <row r="66" spans="1:25">
      <c r="A66" s="161" t="s">
        <v>203</v>
      </c>
      <c r="B66" s="162" t="s">
        <v>219</v>
      </c>
      <c r="C66" s="163" t="s">
        <v>134</v>
      </c>
      <c r="D66" s="164">
        <v>2297.75</v>
      </c>
      <c r="E66" s="165">
        <v>0.83779999999999999</v>
      </c>
      <c r="F66" s="164">
        <v>1925.06</v>
      </c>
      <c r="G66" s="165">
        <v>0.30590000000000001</v>
      </c>
      <c r="H66" s="164">
        <v>702.89</v>
      </c>
      <c r="I66" s="165">
        <v>1.0999999999999999E-2</v>
      </c>
      <c r="J66" s="164">
        <v>25.23</v>
      </c>
      <c r="K66" s="165">
        <v>0</v>
      </c>
      <c r="L66" s="164">
        <v>0</v>
      </c>
      <c r="M66" s="165">
        <v>3.5299999999999998E-2</v>
      </c>
      <c r="N66" s="164">
        <v>81.17</v>
      </c>
      <c r="O66" s="165">
        <v>4.1999999999999997E-3</v>
      </c>
      <c r="P66" s="164">
        <v>9.57</v>
      </c>
      <c r="Q66" s="165">
        <v>0</v>
      </c>
      <c r="R66" s="164">
        <v>0</v>
      </c>
      <c r="S66" s="165">
        <v>0.12720000000000001</v>
      </c>
      <c r="T66" s="164">
        <v>292.25</v>
      </c>
      <c r="U66" s="165">
        <v>4.3E-3</v>
      </c>
      <c r="V66" s="164">
        <v>9.98</v>
      </c>
      <c r="W66" s="165">
        <v>1.3257000000000001</v>
      </c>
      <c r="X66" s="164">
        <v>3046.15</v>
      </c>
      <c r="Y66" s="166">
        <v>5343.91</v>
      </c>
    </row>
    <row r="67" spans="1:25">
      <c r="A67" s="161" t="s">
        <v>204</v>
      </c>
      <c r="B67" s="162" t="s">
        <v>220</v>
      </c>
      <c r="C67" s="163" t="s">
        <v>134</v>
      </c>
      <c r="D67" s="164">
        <v>3063.67</v>
      </c>
      <c r="E67" s="165">
        <v>0.83779999999999999</v>
      </c>
      <c r="F67" s="164">
        <v>2566.7399999999998</v>
      </c>
      <c r="G67" s="165">
        <v>0.22939999999999999</v>
      </c>
      <c r="H67" s="164">
        <v>702.89</v>
      </c>
      <c r="I67" s="165">
        <v>8.2000000000000007E-3</v>
      </c>
      <c r="J67" s="164">
        <v>25.23</v>
      </c>
      <c r="K67" s="165">
        <v>0</v>
      </c>
      <c r="L67" s="164">
        <v>0</v>
      </c>
      <c r="M67" s="165">
        <v>1.15E-2</v>
      </c>
      <c r="N67" s="164">
        <v>35.21</v>
      </c>
      <c r="O67" s="165">
        <v>3.0999999999999999E-3</v>
      </c>
      <c r="P67" s="164">
        <v>9.57</v>
      </c>
      <c r="Q67" s="165">
        <v>0</v>
      </c>
      <c r="R67" s="164">
        <v>0</v>
      </c>
      <c r="S67" s="165">
        <v>9.5399999999999999E-2</v>
      </c>
      <c r="T67" s="164">
        <v>292.25</v>
      </c>
      <c r="U67" s="165">
        <v>3.3E-3</v>
      </c>
      <c r="V67" s="164">
        <v>9.98</v>
      </c>
      <c r="W67" s="165">
        <v>1.1887000000000001</v>
      </c>
      <c r="X67" s="164">
        <v>3641.88</v>
      </c>
      <c r="Y67" s="166">
        <v>6705.55</v>
      </c>
    </row>
    <row r="68" spans="1:25">
      <c r="A68" s="161" t="s">
        <v>205</v>
      </c>
      <c r="B68" s="162" t="s">
        <v>221</v>
      </c>
      <c r="C68" s="163" t="s">
        <v>134</v>
      </c>
      <c r="D68" s="164">
        <v>4551.54</v>
      </c>
      <c r="E68" s="165">
        <v>0.83779999999999999</v>
      </c>
      <c r="F68" s="164">
        <v>3813.28</v>
      </c>
      <c r="G68" s="165">
        <v>0.15440000000000001</v>
      </c>
      <c r="H68" s="164">
        <v>702.89</v>
      </c>
      <c r="I68" s="165">
        <v>5.4999999999999997E-3</v>
      </c>
      <c r="J68" s="164">
        <v>25.23</v>
      </c>
      <c r="K68" s="165">
        <v>0</v>
      </c>
      <c r="L68" s="164">
        <v>0</v>
      </c>
      <c r="M68" s="165">
        <v>0</v>
      </c>
      <c r="N68" s="164">
        <v>0</v>
      </c>
      <c r="O68" s="165">
        <v>2.0999999999999999E-3</v>
      </c>
      <c r="P68" s="164">
        <v>9.57</v>
      </c>
      <c r="Q68" s="165">
        <v>0</v>
      </c>
      <c r="R68" s="164">
        <v>0</v>
      </c>
      <c r="S68" s="165">
        <v>6.4199999999999993E-2</v>
      </c>
      <c r="T68" s="164">
        <v>292.25</v>
      </c>
      <c r="U68" s="165">
        <v>2.2000000000000001E-3</v>
      </c>
      <c r="V68" s="164">
        <v>9.98</v>
      </c>
      <c r="W68" s="165">
        <v>1.0663</v>
      </c>
      <c r="X68" s="164">
        <v>4853.21</v>
      </c>
      <c r="Y68" s="166">
        <v>9404.75</v>
      </c>
    </row>
    <row r="69" spans="1:25">
      <c r="A69" s="161" t="s">
        <v>206</v>
      </c>
      <c r="B69" s="162" t="s">
        <v>222</v>
      </c>
      <c r="C69" s="163" t="s">
        <v>134</v>
      </c>
      <c r="D69" s="164">
        <v>2494.27</v>
      </c>
      <c r="E69" s="165">
        <v>0.79869999999999997</v>
      </c>
      <c r="F69" s="164">
        <v>1992.18</v>
      </c>
      <c r="G69" s="165">
        <v>0.28179999999999999</v>
      </c>
      <c r="H69" s="164">
        <v>702.89</v>
      </c>
      <c r="I69" s="165">
        <v>0</v>
      </c>
      <c r="J69" s="164">
        <v>0</v>
      </c>
      <c r="K69" s="165">
        <v>0</v>
      </c>
      <c r="L69" s="164">
        <v>0</v>
      </c>
      <c r="M69" s="165">
        <v>2.7799999999999998E-2</v>
      </c>
      <c r="N69" s="164">
        <v>69.38</v>
      </c>
      <c r="O69" s="165">
        <v>1.4E-3</v>
      </c>
      <c r="P69" s="164">
        <v>3.39</v>
      </c>
      <c r="Q69" s="165">
        <v>0</v>
      </c>
      <c r="R69" s="164">
        <v>0</v>
      </c>
      <c r="S69" s="165">
        <v>0.1172</v>
      </c>
      <c r="T69" s="164">
        <v>292.25</v>
      </c>
      <c r="U69" s="165">
        <v>4.0000000000000001E-3</v>
      </c>
      <c r="V69" s="164">
        <v>9.98</v>
      </c>
      <c r="W69" s="165">
        <v>1.2307999999999999</v>
      </c>
      <c r="X69" s="164">
        <v>3070.07</v>
      </c>
      <c r="Y69" s="166">
        <v>5564.34</v>
      </c>
    </row>
    <row r="70" spans="1:25">
      <c r="A70" s="161" t="s">
        <v>207</v>
      </c>
      <c r="B70" s="162" t="s">
        <v>223</v>
      </c>
      <c r="C70" s="163" t="s">
        <v>134</v>
      </c>
      <c r="D70" s="164">
        <v>1960.2</v>
      </c>
      <c r="E70" s="165">
        <v>0.79990000000000006</v>
      </c>
      <c r="F70" s="164">
        <v>1567.96</v>
      </c>
      <c r="G70" s="165">
        <v>0.35859999999999997</v>
      </c>
      <c r="H70" s="164">
        <v>702.89</v>
      </c>
      <c r="I70" s="165">
        <v>1.44E-2</v>
      </c>
      <c r="J70" s="164">
        <v>28.29</v>
      </c>
      <c r="K70" s="165">
        <v>0</v>
      </c>
      <c r="L70" s="164">
        <v>0</v>
      </c>
      <c r="M70" s="165">
        <v>5.1700000000000003E-2</v>
      </c>
      <c r="N70" s="164">
        <v>101.42</v>
      </c>
      <c r="O70" s="165">
        <v>2.5000000000000001E-3</v>
      </c>
      <c r="P70" s="164">
        <v>4.84</v>
      </c>
      <c r="Q70" s="165">
        <v>0</v>
      </c>
      <c r="R70" s="164">
        <v>0</v>
      </c>
      <c r="S70" s="165">
        <v>0.14910000000000001</v>
      </c>
      <c r="T70" s="164">
        <v>292.25</v>
      </c>
      <c r="U70" s="165">
        <v>5.1000000000000004E-3</v>
      </c>
      <c r="V70" s="164">
        <v>9.98</v>
      </c>
      <c r="W70" s="165">
        <v>1.3813</v>
      </c>
      <c r="X70" s="164">
        <v>2707.64</v>
      </c>
      <c r="Y70" s="166">
        <v>4667.84</v>
      </c>
    </row>
    <row r="71" spans="1:25">
      <c r="A71" s="161" t="s">
        <v>208</v>
      </c>
      <c r="B71" s="162" t="s">
        <v>224</v>
      </c>
      <c r="C71" s="163" t="s">
        <v>134</v>
      </c>
      <c r="D71" s="164">
        <v>2800.34</v>
      </c>
      <c r="E71" s="165">
        <v>0.80740000000000001</v>
      </c>
      <c r="F71" s="164">
        <v>2260.9899999999998</v>
      </c>
      <c r="G71" s="165">
        <v>0.251</v>
      </c>
      <c r="H71" s="164">
        <v>702.89</v>
      </c>
      <c r="I71" s="165">
        <v>1.01E-2</v>
      </c>
      <c r="J71" s="164">
        <v>28.29</v>
      </c>
      <c r="K71" s="165">
        <v>0</v>
      </c>
      <c r="L71" s="164">
        <v>0</v>
      </c>
      <c r="M71" s="165">
        <v>1.8200000000000001E-2</v>
      </c>
      <c r="N71" s="164">
        <v>51.01</v>
      </c>
      <c r="O71" s="165">
        <v>1.8E-3</v>
      </c>
      <c r="P71" s="164">
        <v>5.13</v>
      </c>
      <c r="Q71" s="165">
        <v>0</v>
      </c>
      <c r="R71" s="164">
        <v>0</v>
      </c>
      <c r="S71" s="165">
        <v>0.10440000000000001</v>
      </c>
      <c r="T71" s="164">
        <v>292.25</v>
      </c>
      <c r="U71" s="165">
        <v>3.5999999999999999E-3</v>
      </c>
      <c r="V71" s="164">
        <v>9.98</v>
      </c>
      <c r="W71" s="165">
        <v>1.1964999999999999</v>
      </c>
      <c r="X71" s="164">
        <v>3350.55</v>
      </c>
      <c r="Y71" s="166">
        <v>6150.89</v>
      </c>
    </row>
    <row r="72" spans="1:25">
      <c r="A72" s="161" t="s">
        <v>209</v>
      </c>
      <c r="B72" s="162" t="s">
        <v>225</v>
      </c>
      <c r="C72" s="163" t="s">
        <v>134</v>
      </c>
      <c r="D72" s="164">
        <v>3152.19</v>
      </c>
      <c r="E72" s="165">
        <v>0.80210000000000004</v>
      </c>
      <c r="F72" s="164">
        <v>2528.37</v>
      </c>
      <c r="G72" s="165">
        <v>0.223</v>
      </c>
      <c r="H72" s="164">
        <v>702.89</v>
      </c>
      <c r="I72" s="165">
        <v>8.9999999999999993E-3</v>
      </c>
      <c r="J72" s="164">
        <v>28.29</v>
      </c>
      <c r="K72" s="165">
        <v>0</v>
      </c>
      <c r="L72" s="164">
        <v>0</v>
      </c>
      <c r="M72" s="165">
        <v>9.4999999999999998E-3</v>
      </c>
      <c r="N72" s="164">
        <v>29.9</v>
      </c>
      <c r="O72" s="165">
        <v>1.1999999999999999E-3</v>
      </c>
      <c r="P72" s="164">
        <v>3.85</v>
      </c>
      <c r="Q72" s="165">
        <v>0</v>
      </c>
      <c r="R72" s="164">
        <v>0</v>
      </c>
      <c r="S72" s="165">
        <v>9.2700000000000005E-2</v>
      </c>
      <c r="T72" s="164">
        <v>292.25</v>
      </c>
      <c r="U72" s="165">
        <v>3.2000000000000002E-3</v>
      </c>
      <c r="V72" s="164">
        <v>9.98</v>
      </c>
      <c r="W72" s="165">
        <v>1.1406000000000001</v>
      </c>
      <c r="X72" s="164">
        <v>3595.54</v>
      </c>
      <c r="Y72" s="166">
        <v>6747.72</v>
      </c>
    </row>
    <row r="73" spans="1:25">
      <c r="A73" s="161" t="s">
        <v>210</v>
      </c>
      <c r="B73" s="162" t="s">
        <v>226</v>
      </c>
      <c r="C73" s="163" t="s">
        <v>134</v>
      </c>
      <c r="D73" s="164">
        <v>4457.84</v>
      </c>
      <c r="E73" s="165">
        <v>0.80979999999999996</v>
      </c>
      <c r="F73" s="164">
        <v>3609.96</v>
      </c>
      <c r="G73" s="165">
        <v>0.15770000000000001</v>
      </c>
      <c r="H73" s="164">
        <v>702.89</v>
      </c>
      <c r="I73" s="165">
        <v>6.3E-3</v>
      </c>
      <c r="J73" s="164">
        <v>28.29</v>
      </c>
      <c r="K73" s="165">
        <v>0</v>
      </c>
      <c r="L73" s="164">
        <v>0</v>
      </c>
      <c r="M73" s="165">
        <v>0</v>
      </c>
      <c r="N73" s="164">
        <v>0</v>
      </c>
      <c r="O73" s="165">
        <v>1.1000000000000001E-3</v>
      </c>
      <c r="P73" s="164">
        <v>4.8499999999999996</v>
      </c>
      <c r="Q73" s="165">
        <v>0</v>
      </c>
      <c r="R73" s="164">
        <v>0</v>
      </c>
      <c r="S73" s="165">
        <v>6.5600000000000006E-2</v>
      </c>
      <c r="T73" s="164">
        <v>292.25</v>
      </c>
      <c r="U73" s="165">
        <v>2.2000000000000001E-3</v>
      </c>
      <c r="V73" s="164">
        <v>9.98</v>
      </c>
      <c r="W73" s="165">
        <v>1.0427</v>
      </c>
      <c r="X73" s="164">
        <v>4648.22</v>
      </c>
      <c r="Y73" s="166">
        <v>9106.06</v>
      </c>
    </row>
    <row r="74" spans="1:25">
      <c r="A74" s="161" t="s">
        <v>211</v>
      </c>
      <c r="B74" s="162" t="s">
        <v>227</v>
      </c>
      <c r="C74" s="163" t="s">
        <v>134</v>
      </c>
      <c r="D74" s="164">
        <v>2751.28</v>
      </c>
      <c r="E74" s="165">
        <v>0.79800000000000004</v>
      </c>
      <c r="F74" s="164">
        <v>2195.52</v>
      </c>
      <c r="G74" s="165">
        <v>0.2555</v>
      </c>
      <c r="H74" s="164">
        <v>702.89</v>
      </c>
      <c r="I74" s="165">
        <v>1.03E-2</v>
      </c>
      <c r="J74" s="164">
        <v>28.29</v>
      </c>
      <c r="K74" s="165">
        <v>0</v>
      </c>
      <c r="L74" s="164">
        <v>0</v>
      </c>
      <c r="M74" s="165">
        <v>1.9599999999999999E-2</v>
      </c>
      <c r="N74" s="164">
        <v>53.96</v>
      </c>
      <c r="O74" s="165">
        <v>1.5E-3</v>
      </c>
      <c r="P74" s="164">
        <v>4.04</v>
      </c>
      <c r="Q74" s="165">
        <v>0</v>
      </c>
      <c r="R74" s="164">
        <v>0</v>
      </c>
      <c r="S74" s="165">
        <v>0.1062</v>
      </c>
      <c r="T74" s="164">
        <v>292.25</v>
      </c>
      <c r="U74" s="165">
        <v>3.5999999999999999E-3</v>
      </c>
      <c r="V74" s="164">
        <v>9.98</v>
      </c>
      <c r="W74" s="165">
        <v>1.1947000000000001</v>
      </c>
      <c r="X74" s="164">
        <v>3286.93</v>
      </c>
      <c r="Y74" s="166">
        <v>6038.2</v>
      </c>
    </row>
    <row r="75" spans="1:25">
      <c r="A75" s="161" t="s">
        <v>212</v>
      </c>
      <c r="B75" s="162" t="s">
        <v>228</v>
      </c>
      <c r="C75" s="163" t="s">
        <v>134</v>
      </c>
      <c r="D75" s="164">
        <v>4627.59</v>
      </c>
      <c r="E75" s="165">
        <v>0.80189999999999995</v>
      </c>
      <c r="F75" s="164">
        <v>3710.86</v>
      </c>
      <c r="G75" s="165">
        <v>0.15190000000000001</v>
      </c>
      <c r="H75" s="164">
        <v>702.89</v>
      </c>
      <c r="I75" s="165">
        <v>0</v>
      </c>
      <c r="J75" s="164">
        <v>0</v>
      </c>
      <c r="K75" s="165">
        <v>0</v>
      </c>
      <c r="L75" s="164">
        <v>0</v>
      </c>
      <c r="M75" s="165">
        <v>0</v>
      </c>
      <c r="N75" s="164">
        <v>0</v>
      </c>
      <c r="O75" s="165">
        <v>8.0000000000000004E-4</v>
      </c>
      <c r="P75" s="164">
        <v>3.91</v>
      </c>
      <c r="Q75" s="165">
        <v>0</v>
      </c>
      <c r="R75" s="164">
        <v>0</v>
      </c>
      <c r="S75" s="165">
        <v>6.3200000000000006E-2</v>
      </c>
      <c r="T75" s="164">
        <v>292.25</v>
      </c>
      <c r="U75" s="165">
        <v>2.2000000000000001E-3</v>
      </c>
      <c r="V75" s="164">
        <v>9.98</v>
      </c>
      <c r="W75" s="165">
        <v>1.0199</v>
      </c>
      <c r="X75" s="164">
        <v>4719.8999999999996</v>
      </c>
      <c r="Y75" s="166">
        <v>9347.48</v>
      </c>
    </row>
    <row r="76" spans="1:25">
      <c r="A76" s="161" t="s">
        <v>213</v>
      </c>
      <c r="B76" s="162" t="s">
        <v>229</v>
      </c>
      <c r="C76" s="163" t="s">
        <v>134</v>
      </c>
      <c r="D76" s="164">
        <v>2360.9899999999998</v>
      </c>
      <c r="E76" s="165">
        <v>0.80730000000000002</v>
      </c>
      <c r="F76" s="164">
        <v>1906.03</v>
      </c>
      <c r="G76" s="165">
        <v>0.29770000000000002</v>
      </c>
      <c r="H76" s="164">
        <v>702.89</v>
      </c>
      <c r="I76" s="165">
        <v>1.2E-2</v>
      </c>
      <c r="J76" s="164">
        <v>28.29</v>
      </c>
      <c r="K76" s="165">
        <v>0</v>
      </c>
      <c r="L76" s="164">
        <v>0</v>
      </c>
      <c r="M76" s="165">
        <v>3.2800000000000003E-2</v>
      </c>
      <c r="N76" s="164">
        <v>77.37</v>
      </c>
      <c r="O76" s="165">
        <v>2E-3</v>
      </c>
      <c r="P76" s="164">
        <v>4.67</v>
      </c>
      <c r="Q76" s="165">
        <v>0</v>
      </c>
      <c r="R76" s="164">
        <v>0</v>
      </c>
      <c r="S76" s="165">
        <v>0.12379999999999999</v>
      </c>
      <c r="T76" s="164">
        <v>292.25</v>
      </c>
      <c r="U76" s="165">
        <v>4.1999999999999997E-3</v>
      </c>
      <c r="V76" s="164">
        <v>9.98</v>
      </c>
      <c r="W76" s="165">
        <v>1.2798</v>
      </c>
      <c r="X76" s="164">
        <v>3021.48</v>
      </c>
      <c r="Y76" s="166">
        <v>5382.48</v>
      </c>
    </row>
    <row r="77" spans="1:25">
      <c r="A77" s="161" t="s">
        <v>342</v>
      </c>
      <c r="B77" s="162" t="s">
        <v>343</v>
      </c>
      <c r="C77" s="163" t="s">
        <v>134</v>
      </c>
      <c r="D77" s="164">
        <v>2364.38</v>
      </c>
      <c r="E77" s="165">
        <v>0.80079999999999996</v>
      </c>
      <c r="F77" s="164">
        <v>1893.39</v>
      </c>
      <c r="G77" s="165">
        <v>0.29730000000000001</v>
      </c>
      <c r="H77" s="164">
        <v>702.89</v>
      </c>
      <c r="I77" s="165">
        <v>0</v>
      </c>
      <c r="J77" s="164">
        <v>0</v>
      </c>
      <c r="K77" s="165">
        <v>0</v>
      </c>
      <c r="L77" s="164">
        <v>0</v>
      </c>
      <c r="M77" s="165">
        <v>3.2599999999999997E-2</v>
      </c>
      <c r="N77" s="164">
        <v>77.17</v>
      </c>
      <c r="O77" s="165">
        <v>1.5E-3</v>
      </c>
      <c r="P77" s="164">
        <v>3.63</v>
      </c>
      <c r="Q77" s="165">
        <v>0</v>
      </c>
      <c r="R77" s="164">
        <v>0</v>
      </c>
      <c r="S77" s="165">
        <v>0.1236</v>
      </c>
      <c r="T77" s="164">
        <v>292.25</v>
      </c>
      <c r="U77" s="165">
        <v>4.1999999999999997E-3</v>
      </c>
      <c r="V77" s="164">
        <v>9.98</v>
      </c>
      <c r="W77" s="165">
        <v>1.2601</v>
      </c>
      <c r="X77" s="164">
        <v>2979.32</v>
      </c>
      <c r="Y77" s="166">
        <v>5343.7</v>
      </c>
    </row>
    <row r="78" spans="1:25">
      <c r="A78" s="161" t="s">
        <v>344</v>
      </c>
      <c r="B78" s="162" t="s">
        <v>345</v>
      </c>
      <c r="C78" s="163" t="s">
        <v>134</v>
      </c>
      <c r="D78" s="164">
        <v>3152.51</v>
      </c>
      <c r="E78" s="165">
        <v>0.80079999999999996</v>
      </c>
      <c r="F78" s="164">
        <v>2524.5300000000002</v>
      </c>
      <c r="G78" s="165">
        <v>0.223</v>
      </c>
      <c r="H78" s="164">
        <v>702.89</v>
      </c>
      <c r="I78" s="165">
        <v>0</v>
      </c>
      <c r="J78" s="164">
        <v>0</v>
      </c>
      <c r="K78" s="165">
        <v>0</v>
      </c>
      <c r="L78" s="164">
        <v>0</v>
      </c>
      <c r="M78" s="165">
        <v>9.4999999999999998E-3</v>
      </c>
      <c r="N78" s="164">
        <v>29.88</v>
      </c>
      <c r="O78" s="165">
        <v>1.1999999999999999E-3</v>
      </c>
      <c r="P78" s="164">
        <v>3.63</v>
      </c>
      <c r="Q78" s="165">
        <v>0</v>
      </c>
      <c r="R78" s="164">
        <v>0</v>
      </c>
      <c r="S78" s="165">
        <v>9.2700000000000005E-2</v>
      </c>
      <c r="T78" s="164">
        <v>292.25</v>
      </c>
      <c r="U78" s="165">
        <v>3.2000000000000002E-3</v>
      </c>
      <c r="V78" s="164">
        <v>9.98</v>
      </c>
      <c r="W78" s="165">
        <v>1.1303000000000001</v>
      </c>
      <c r="X78" s="164">
        <v>3563.17</v>
      </c>
      <c r="Y78" s="166">
        <v>6715.67</v>
      </c>
    </row>
    <row r="79" spans="1:25">
      <c r="A79" s="161" t="s">
        <v>346</v>
      </c>
      <c r="B79" s="162" t="s">
        <v>347</v>
      </c>
      <c r="C79" s="163" t="s">
        <v>134</v>
      </c>
      <c r="D79" s="164">
        <v>4900.3100000000004</v>
      </c>
      <c r="E79" s="165">
        <v>0.80079999999999996</v>
      </c>
      <c r="F79" s="164">
        <v>3924.17</v>
      </c>
      <c r="G79" s="165">
        <v>0.1434</v>
      </c>
      <c r="H79" s="164">
        <v>702.89</v>
      </c>
      <c r="I79" s="165">
        <v>0</v>
      </c>
      <c r="J79" s="164">
        <v>0</v>
      </c>
      <c r="K79" s="165">
        <v>0</v>
      </c>
      <c r="L79" s="164">
        <v>0</v>
      </c>
      <c r="M79" s="165">
        <v>0</v>
      </c>
      <c r="N79" s="164">
        <v>0</v>
      </c>
      <c r="O79" s="165">
        <v>6.9999999999999999E-4</v>
      </c>
      <c r="P79" s="164">
        <v>3.63</v>
      </c>
      <c r="Q79" s="165">
        <v>0</v>
      </c>
      <c r="R79" s="164">
        <v>0</v>
      </c>
      <c r="S79" s="165">
        <v>5.96E-2</v>
      </c>
      <c r="T79" s="164">
        <v>292.25</v>
      </c>
      <c r="U79" s="165">
        <v>2E-3</v>
      </c>
      <c r="V79" s="164">
        <v>9.98</v>
      </c>
      <c r="W79" s="165">
        <v>1.0066999999999999</v>
      </c>
      <c r="X79" s="164">
        <v>4932.92</v>
      </c>
      <c r="Y79" s="166">
        <v>9833.23</v>
      </c>
    </row>
    <row r="80" spans="1:25">
      <c r="A80" s="161" t="s">
        <v>348</v>
      </c>
      <c r="B80" s="162" t="s">
        <v>349</v>
      </c>
      <c r="C80" s="163" t="s">
        <v>134</v>
      </c>
      <c r="D80" s="164">
        <v>3229.96</v>
      </c>
      <c r="E80" s="165">
        <v>0.79810000000000003</v>
      </c>
      <c r="F80" s="164">
        <v>2577.83</v>
      </c>
      <c r="G80" s="165">
        <v>0.21759999999999999</v>
      </c>
      <c r="H80" s="164">
        <v>702.89</v>
      </c>
      <c r="I80" s="165">
        <v>0</v>
      </c>
      <c r="J80" s="164">
        <v>0</v>
      </c>
      <c r="K80" s="165">
        <v>0</v>
      </c>
      <c r="L80" s="164">
        <v>0</v>
      </c>
      <c r="M80" s="165">
        <v>7.7999999999999996E-3</v>
      </c>
      <c r="N80" s="164">
        <v>25.23</v>
      </c>
      <c r="O80" s="165">
        <v>1.1999999999999999E-3</v>
      </c>
      <c r="P80" s="164">
        <v>3.87</v>
      </c>
      <c r="Q80" s="165">
        <v>0</v>
      </c>
      <c r="R80" s="164">
        <v>0</v>
      </c>
      <c r="S80" s="165">
        <v>9.0499999999999997E-2</v>
      </c>
      <c r="T80" s="164">
        <v>292.25</v>
      </c>
      <c r="U80" s="165">
        <v>3.0999999999999999E-3</v>
      </c>
      <c r="V80" s="164">
        <v>9.98</v>
      </c>
      <c r="W80" s="165">
        <v>1.1183000000000001</v>
      </c>
      <c r="X80" s="164">
        <v>3612.06</v>
      </c>
      <c r="Y80" s="166">
        <v>6842.02</v>
      </c>
    </row>
    <row r="81" spans="1:25">
      <c r="A81" s="161" t="s">
        <v>350</v>
      </c>
      <c r="B81" s="162" t="s">
        <v>351</v>
      </c>
      <c r="C81" s="163" t="s">
        <v>134</v>
      </c>
      <c r="D81" s="164">
        <v>4306.62</v>
      </c>
      <c r="E81" s="165">
        <v>0.79810000000000003</v>
      </c>
      <c r="F81" s="164">
        <v>3437.11</v>
      </c>
      <c r="G81" s="165">
        <v>0.16320000000000001</v>
      </c>
      <c r="H81" s="164">
        <v>702.89</v>
      </c>
      <c r="I81" s="165">
        <v>0</v>
      </c>
      <c r="J81" s="164">
        <v>0</v>
      </c>
      <c r="K81" s="165">
        <v>0</v>
      </c>
      <c r="L81" s="164">
        <v>0</v>
      </c>
      <c r="M81" s="165">
        <v>0</v>
      </c>
      <c r="N81" s="164">
        <v>0</v>
      </c>
      <c r="O81" s="165">
        <v>8.9999999999999998E-4</v>
      </c>
      <c r="P81" s="164">
        <v>3.87</v>
      </c>
      <c r="Q81" s="165">
        <v>0</v>
      </c>
      <c r="R81" s="164">
        <v>0</v>
      </c>
      <c r="S81" s="165">
        <v>6.7900000000000002E-2</v>
      </c>
      <c r="T81" s="164">
        <v>292.25</v>
      </c>
      <c r="U81" s="165">
        <v>2.3E-3</v>
      </c>
      <c r="V81" s="164">
        <v>9.98</v>
      </c>
      <c r="W81" s="165">
        <v>1.0324</v>
      </c>
      <c r="X81" s="164">
        <v>4446.1000000000004</v>
      </c>
      <c r="Y81" s="166">
        <v>8752.7199999999993</v>
      </c>
    </row>
    <row r="82" spans="1:25">
      <c r="A82" s="161" t="s">
        <v>352</v>
      </c>
      <c r="B82" s="162" t="s">
        <v>353</v>
      </c>
      <c r="C82" s="163" t="s">
        <v>134</v>
      </c>
      <c r="D82" s="164">
        <v>7641.92</v>
      </c>
      <c r="E82" s="165">
        <v>0.79810000000000003</v>
      </c>
      <c r="F82" s="164">
        <v>6099.02</v>
      </c>
      <c r="G82" s="165">
        <v>9.1999999999999998E-2</v>
      </c>
      <c r="H82" s="164">
        <v>702.89</v>
      </c>
      <c r="I82" s="165">
        <v>0</v>
      </c>
      <c r="J82" s="164">
        <v>0</v>
      </c>
      <c r="K82" s="165">
        <v>0</v>
      </c>
      <c r="L82" s="164">
        <v>0</v>
      </c>
      <c r="M82" s="165">
        <v>0</v>
      </c>
      <c r="N82" s="164">
        <v>0</v>
      </c>
      <c r="O82" s="165">
        <v>5.0000000000000001E-4</v>
      </c>
      <c r="P82" s="164">
        <v>3.87</v>
      </c>
      <c r="Q82" s="165">
        <v>0</v>
      </c>
      <c r="R82" s="164">
        <v>0</v>
      </c>
      <c r="S82" s="165">
        <v>3.8199999999999998E-2</v>
      </c>
      <c r="T82" s="164">
        <v>292.25</v>
      </c>
      <c r="U82" s="165">
        <v>1.2999999999999999E-3</v>
      </c>
      <c r="V82" s="164">
        <v>9.98</v>
      </c>
      <c r="W82" s="165">
        <v>0.93010000000000004</v>
      </c>
      <c r="X82" s="164">
        <v>7108.01</v>
      </c>
      <c r="Y82" s="166">
        <v>14749.93</v>
      </c>
    </row>
    <row r="83" spans="1:25">
      <c r="A83" s="161" t="s">
        <v>354</v>
      </c>
      <c r="B83" s="162" t="s">
        <v>355</v>
      </c>
      <c r="C83" s="163" t="s">
        <v>134</v>
      </c>
      <c r="D83" s="164">
        <v>12002</v>
      </c>
      <c r="E83" s="165">
        <v>0.79769999999999996</v>
      </c>
      <c r="F83" s="164">
        <v>9574</v>
      </c>
      <c r="G83" s="165">
        <v>5.8599999999999999E-2</v>
      </c>
      <c r="H83" s="164">
        <v>702.89</v>
      </c>
      <c r="I83" s="165">
        <v>2.0999999999999999E-3</v>
      </c>
      <c r="J83" s="164">
        <v>25.23</v>
      </c>
      <c r="K83" s="165">
        <v>0</v>
      </c>
      <c r="L83" s="164">
        <v>0</v>
      </c>
      <c r="M83" s="165">
        <v>0</v>
      </c>
      <c r="N83" s="164">
        <v>0</v>
      </c>
      <c r="O83" s="165">
        <v>4.0000000000000002E-4</v>
      </c>
      <c r="P83" s="164">
        <v>4.25</v>
      </c>
      <c r="Q83" s="165">
        <v>0</v>
      </c>
      <c r="R83" s="164">
        <v>0</v>
      </c>
      <c r="S83" s="165">
        <v>2.4400000000000002E-2</v>
      </c>
      <c r="T83" s="164">
        <v>292.25</v>
      </c>
      <c r="U83" s="165">
        <v>8.0000000000000004E-4</v>
      </c>
      <c r="V83" s="164">
        <v>9.98</v>
      </c>
      <c r="W83" s="165">
        <v>0.88390000000000002</v>
      </c>
      <c r="X83" s="164">
        <v>10608.6</v>
      </c>
      <c r="Y83" s="166">
        <v>22610.6</v>
      </c>
    </row>
    <row r="84" spans="1:25">
      <c r="A84" s="161" t="s">
        <v>356</v>
      </c>
      <c r="B84" s="162" t="s">
        <v>357</v>
      </c>
      <c r="C84" s="163" t="s">
        <v>134</v>
      </c>
      <c r="D84" s="164">
        <v>12838.23</v>
      </c>
      <c r="E84" s="165">
        <v>0.79769999999999996</v>
      </c>
      <c r="F84" s="164">
        <v>10241.06</v>
      </c>
      <c r="G84" s="165">
        <v>5.4800000000000001E-2</v>
      </c>
      <c r="H84" s="164">
        <v>702.89</v>
      </c>
      <c r="I84" s="165">
        <v>2E-3</v>
      </c>
      <c r="J84" s="164">
        <v>25.23</v>
      </c>
      <c r="K84" s="165">
        <v>0</v>
      </c>
      <c r="L84" s="164">
        <v>0</v>
      </c>
      <c r="M84" s="165">
        <v>0</v>
      </c>
      <c r="N84" s="164">
        <v>0</v>
      </c>
      <c r="O84" s="165">
        <v>2.9999999999999997E-4</v>
      </c>
      <c r="P84" s="164">
        <v>4.25</v>
      </c>
      <c r="Q84" s="165">
        <v>0</v>
      </c>
      <c r="R84" s="164">
        <v>0</v>
      </c>
      <c r="S84" s="165">
        <v>2.2800000000000001E-2</v>
      </c>
      <c r="T84" s="164">
        <v>292.25</v>
      </c>
      <c r="U84" s="165">
        <v>8.0000000000000004E-4</v>
      </c>
      <c r="V84" s="164">
        <v>9.98</v>
      </c>
      <c r="W84" s="165">
        <v>0.87829999999999997</v>
      </c>
      <c r="X84" s="164">
        <v>11275.66</v>
      </c>
      <c r="Y84" s="166">
        <v>24113.9</v>
      </c>
    </row>
    <row r="85" spans="1:25">
      <c r="A85" s="161" t="s">
        <v>358</v>
      </c>
      <c r="B85" s="162" t="s">
        <v>359</v>
      </c>
      <c r="C85" s="163" t="s">
        <v>134</v>
      </c>
      <c r="D85" s="164">
        <v>13674.47</v>
      </c>
      <c r="E85" s="165">
        <v>0.79769999999999996</v>
      </c>
      <c r="F85" s="164">
        <v>10908.12</v>
      </c>
      <c r="G85" s="165">
        <v>5.1400000000000001E-2</v>
      </c>
      <c r="H85" s="164">
        <v>702.89</v>
      </c>
      <c r="I85" s="165">
        <v>1.8E-3</v>
      </c>
      <c r="J85" s="164">
        <v>25.23</v>
      </c>
      <c r="K85" s="165">
        <v>0</v>
      </c>
      <c r="L85" s="164">
        <v>0</v>
      </c>
      <c r="M85" s="165">
        <v>0</v>
      </c>
      <c r="N85" s="164">
        <v>0</v>
      </c>
      <c r="O85" s="165">
        <v>2.9999999999999997E-4</v>
      </c>
      <c r="P85" s="164">
        <v>4.25</v>
      </c>
      <c r="Q85" s="165">
        <v>0</v>
      </c>
      <c r="R85" s="164">
        <v>0</v>
      </c>
      <c r="S85" s="165">
        <v>2.1399999999999999E-2</v>
      </c>
      <c r="T85" s="164">
        <v>292.25</v>
      </c>
      <c r="U85" s="165">
        <v>6.9999999999999999E-4</v>
      </c>
      <c r="V85" s="164">
        <v>9.98</v>
      </c>
      <c r="W85" s="165">
        <v>0.87339999999999995</v>
      </c>
      <c r="X85" s="164">
        <v>11942.73</v>
      </c>
      <c r="Y85" s="166">
        <v>25617.19</v>
      </c>
    </row>
    <row r="86" spans="1:25">
      <c r="A86" s="161" t="s">
        <v>360</v>
      </c>
      <c r="B86" s="162" t="s">
        <v>361</v>
      </c>
      <c r="C86" s="163" t="s">
        <v>134</v>
      </c>
      <c r="D86" s="164">
        <v>3765.23</v>
      </c>
      <c r="E86" s="165">
        <v>0.79559999999999997</v>
      </c>
      <c r="F86" s="164">
        <v>2995.62</v>
      </c>
      <c r="G86" s="165">
        <v>0.1867</v>
      </c>
      <c r="H86" s="164">
        <v>702.89</v>
      </c>
      <c r="I86" s="165">
        <v>6.7000000000000002E-3</v>
      </c>
      <c r="J86" s="164">
        <v>25.23</v>
      </c>
      <c r="K86" s="165">
        <v>0</v>
      </c>
      <c r="L86" s="164">
        <v>0</v>
      </c>
      <c r="M86" s="165">
        <v>0</v>
      </c>
      <c r="N86" s="164">
        <v>0</v>
      </c>
      <c r="O86" s="165">
        <v>8.9999999999999998E-4</v>
      </c>
      <c r="P86" s="164">
        <v>3.44</v>
      </c>
      <c r="Q86" s="165">
        <v>0</v>
      </c>
      <c r="R86" s="164">
        <v>0</v>
      </c>
      <c r="S86" s="165">
        <v>7.7600000000000002E-2</v>
      </c>
      <c r="T86" s="164">
        <v>292.25</v>
      </c>
      <c r="U86" s="165">
        <v>2.7000000000000001E-3</v>
      </c>
      <c r="V86" s="164">
        <v>9.98</v>
      </c>
      <c r="W86" s="165">
        <v>1.0702</v>
      </c>
      <c r="X86" s="164">
        <v>4029.41</v>
      </c>
      <c r="Y86" s="166">
        <v>7794.64</v>
      </c>
    </row>
    <row r="87" spans="1:25">
      <c r="A87" s="161" t="s">
        <v>362</v>
      </c>
      <c r="B87" s="162" t="s">
        <v>363</v>
      </c>
      <c r="C87" s="163" t="s">
        <v>134</v>
      </c>
      <c r="D87" s="164">
        <v>5020.3100000000004</v>
      </c>
      <c r="E87" s="165">
        <v>0.79559999999999997</v>
      </c>
      <c r="F87" s="164">
        <v>3994.16</v>
      </c>
      <c r="G87" s="165">
        <v>0.14000000000000001</v>
      </c>
      <c r="H87" s="164">
        <v>702.89</v>
      </c>
      <c r="I87" s="165">
        <v>5.0000000000000001E-3</v>
      </c>
      <c r="J87" s="164">
        <v>25.23</v>
      </c>
      <c r="K87" s="165">
        <v>0</v>
      </c>
      <c r="L87" s="164">
        <v>0</v>
      </c>
      <c r="M87" s="165">
        <v>0</v>
      </c>
      <c r="N87" s="164">
        <v>0</v>
      </c>
      <c r="O87" s="165">
        <v>6.9999999999999999E-4</v>
      </c>
      <c r="P87" s="164">
        <v>3.44</v>
      </c>
      <c r="Q87" s="165">
        <v>0</v>
      </c>
      <c r="R87" s="164">
        <v>0</v>
      </c>
      <c r="S87" s="165">
        <v>5.8200000000000002E-2</v>
      </c>
      <c r="T87" s="164">
        <v>292.25</v>
      </c>
      <c r="U87" s="165">
        <v>2E-3</v>
      </c>
      <c r="V87" s="164">
        <v>9.98</v>
      </c>
      <c r="W87" s="165">
        <v>1.0015000000000001</v>
      </c>
      <c r="X87" s="164">
        <v>5027.95</v>
      </c>
      <c r="Y87" s="166">
        <v>10048.26</v>
      </c>
    </row>
    <row r="88" spans="1:25">
      <c r="A88" s="161" t="s">
        <v>364</v>
      </c>
      <c r="B88" s="162" t="s">
        <v>365</v>
      </c>
      <c r="C88" s="163" t="s">
        <v>134</v>
      </c>
      <c r="D88" s="164">
        <v>9658.92</v>
      </c>
      <c r="E88" s="165">
        <v>0.79559999999999997</v>
      </c>
      <c r="F88" s="164">
        <v>7684.64</v>
      </c>
      <c r="G88" s="165">
        <v>7.2800000000000004E-2</v>
      </c>
      <c r="H88" s="164">
        <v>702.89</v>
      </c>
      <c r="I88" s="165">
        <v>2.5999999999999999E-3</v>
      </c>
      <c r="J88" s="164">
        <v>25.23</v>
      </c>
      <c r="K88" s="165">
        <v>0</v>
      </c>
      <c r="L88" s="164">
        <v>0</v>
      </c>
      <c r="M88" s="165">
        <v>0</v>
      </c>
      <c r="N88" s="164">
        <v>0</v>
      </c>
      <c r="O88" s="165">
        <v>4.0000000000000002E-4</v>
      </c>
      <c r="P88" s="164">
        <v>3.44</v>
      </c>
      <c r="Q88" s="165">
        <v>0</v>
      </c>
      <c r="R88" s="164">
        <v>0</v>
      </c>
      <c r="S88" s="165">
        <v>3.0300000000000001E-2</v>
      </c>
      <c r="T88" s="164">
        <v>292.25</v>
      </c>
      <c r="U88" s="165">
        <v>1E-3</v>
      </c>
      <c r="V88" s="164">
        <v>9.98</v>
      </c>
      <c r="W88" s="165">
        <v>0.90259999999999996</v>
      </c>
      <c r="X88" s="164">
        <v>8718.43</v>
      </c>
      <c r="Y88" s="166">
        <v>18377.349999999999</v>
      </c>
    </row>
    <row r="89" spans="1:25">
      <c r="A89" s="161" t="s">
        <v>366</v>
      </c>
      <c r="B89" s="162" t="s">
        <v>367</v>
      </c>
      <c r="C89" s="163" t="s">
        <v>134</v>
      </c>
      <c r="D89" s="164">
        <v>2973.01</v>
      </c>
      <c r="E89" s="165">
        <v>0.81850000000000001</v>
      </c>
      <c r="F89" s="164">
        <v>2433.41</v>
      </c>
      <c r="G89" s="165">
        <v>0.2364</v>
      </c>
      <c r="H89" s="164">
        <v>702.89</v>
      </c>
      <c r="I89" s="165">
        <v>8.5000000000000006E-3</v>
      </c>
      <c r="J89" s="164">
        <v>25.23</v>
      </c>
      <c r="K89" s="165">
        <v>0</v>
      </c>
      <c r="L89" s="164">
        <v>0</v>
      </c>
      <c r="M89" s="165">
        <v>1.37E-2</v>
      </c>
      <c r="N89" s="164">
        <v>40.65</v>
      </c>
      <c r="O89" s="165">
        <v>1.9E-3</v>
      </c>
      <c r="P89" s="164">
        <v>5.6</v>
      </c>
      <c r="Q89" s="165">
        <v>0</v>
      </c>
      <c r="R89" s="164">
        <v>0</v>
      </c>
      <c r="S89" s="165">
        <v>9.8299999999999998E-2</v>
      </c>
      <c r="T89" s="164">
        <v>292.25</v>
      </c>
      <c r="U89" s="165">
        <v>3.3999999999999998E-3</v>
      </c>
      <c r="V89" s="164">
        <v>9.98</v>
      </c>
      <c r="W89" s="165">
        <v>1.1806000000000001</v>
      </c>
      <c r="X89" s="164">
        <v>3510.01</v>
      </c>
      <c r="Y89" s="166">
        <v>6483.02</v>
      </c>
    </row>
    <row r="90" spans="1:25">
      <c r="A90" s="161" t="s">
        <v>368</v>
      </c>
      <c r="B90" s="162" t="s">
        <v>369</v>
      </c>
      <c r="C90" s="163" t="s">
        <v>134</v>
      </c>
      <c r="D90" s="164">
        <v>3964.01</v>
      </c>
      <c r="E90" s="165">
        <v>0.81850000000000001</v>
      </c>
      <c r="F90" s="164">
        <v>3244.55</v>
      </c>
      <c r="G90" s="165">
        <v>0.17730000000000001</v>
      </c>
      <c r="H90" s="164">
        <v>702.89</v>
      </c>
      <c r="I90" s="165">
        <v>6.4000000000000003E-3</v>
      </c>
      <c r="J90" s="164">
        <v>25.23</v>
      </c>
      <c r="K90" s="165">
        <v>0</v>
      </c>
      <c r="L90" s="164">
        <v>0</v>
      </c>
      <c r="M90" s="165">
        <v>0</v>
      </c>
      <c r="N90" s="164">
        <v>0</v>
      </c>
      <c r="O90" s="165">
        <v>1.4E-3</v>
      </c>
      <c r="P90" s="164">
        <v>5.6</v>
      </c>
      <c r="Q90" s="165">
        <v>0</v>
      </c>
      <c r="R90" s="164">
        <v>0</v>
      </c>
      <c r="S90" s="165">
        <v>7.3700000000000002E-2</v>
      </c>
      <c r="T90" s="164">
        <v>292.25</v>
      </c>
      <c r="U90" s="165">
        <v>2.5000000000000001E-3</v>
      </c>
      <c r="V90" s="164">
        <v>9.98</v>
      </c>
      <c r="W90" s="165">
        <v>1.0798000000000001</v>
      </c>
      <c r="X90" s="164">
        <v>4280.5</v>
      </c>
      <c r="Y90" s="166">
        <v>8244.51</v>
      </c>
    </row>
    <row r="91" spans="1:25">
      <c r="A91" s="161" t="s">
        <v>370</v>
      </c>
      <c r="B91" s="162" t="s">
        <v>371</v>
      </c>
      <c r="C91" s="163" t="s">
        <v>134</v>
      </c>
      <c r="D91" s="164">
        <v>5935.49</v>
      </c>
      <c r="E91" s="165">
        <v>0.81850000000000001</v>
      </c>
      <c r="F91" s="164">
        <v>4858.2</v>
      </c>
      <c r="G91" s="165">
        <v>0.11840000000000001</v>
      </c>
      <c r="H91" s="164">
        <v>702.89</v>
      </c>
      <c r="I91" s="165">
        <v>4.3E-3</v>
      </c>
      <c r="J91" s="164">
        <v>25.23</v>
      </c>
      <c r="K91" s="165">
        <v>0</v>
      </c>
      <c r="L91" s="164">
        <v>0</v>
      </c>
      <c r="M91" s="165">
        <v>0</v>
      </c>
      <c r="N91" s="164">
        <v>0</v>
      </c>
      <c r="O91" s="165">
        <v>8.9999999999999998E-4</v>
      </c>
      <c r="P91" s="164">
        <v>5.6</v>
      </c>
      <c r="Q91" s="165">
        <v>0</v>
      </c>
      <c r="R91" s="164">
        <v>0</v>
      </c>
      <c r="S91" s="165">
        <v>4.9200000000000001E-2</v>
      </c>
      <c r="T91" s="164">
        <v>292.25</v>
      </c>
      <c r="U91" s="165">
        <v>1.6999999999999999E-3</v>
      </c>
      <c r="V91" s="164">
        <v>9.98</v>
      </c>
      <c r="W91" s="165">
        <v>0.99299999999999999</v>
      </c>
      <c r="X91" s="164">
        <v>5894.15</v>
      </c>
      <c r="Y91" s="166">
        <v>11829.64</v>
      </c>
    </row>
    <row r="92" spans="1:25">
      <c r="A92" s="161" t="s">
        <v>372</v>
      </c>
      <c r="B92" s="162" t="s">
        <v>373</v>
      </c>
      <c r="C92" s="163" t="s">
        <v>134</v>
      </c>
      <c r="D92" s="164">
        <v>2812.16</v>
      </c>
      <c r="E92" s="165">
        <v>0.80030000000000001</v>
      </c>
      <c r="F92" s="164">
        <v>2250.58</v>
      </c>
      <c r="G92" s="165">
        <v>0.24990000000000001</v>
      </c>
      <c r="H92" s="164">
        <v>702.89</v>
      </c>
      <c r="I92" s="165">
        <v>8.9999999999999993E-3</v>
      </c>
      <c r="J92" s="164">
        <v>25.23</v>
      </c>
      <c r="K92" s="165">
        <v>0</v>
      </c>
      <c r="L92" s="164">
        <v>0</v>
      </c>
      <c r="M92" s="165">
        <v>1.7899999999999999E-2</v>
      </c>
      <c r="N92" s="164">
        <v>50.3</v>
      </c>
      <c r="O92" s="165">
        <v>1.5E-3</v>
      </c>
      <c r="P92" s="164">
        <v>4.09</v>
      </c>
      <c r="Q92" s="165">
        <v>0</v>
      </c>
      <c r="R92" s="164">
        <v>0</v>
      </c>
      <c r="S92" s="165">
        <v>0.10390000000000001</v>
      </c>
      <c r="T92" s="164">
        <v>292.25</v>
      </c>
      <c r="U92" s="165">
        <v>3.5000000000000001E-3</v>
      </c>
      <c r="V92" s="164">
        <v>9.98</v>
      </c>
      <c r="W92" s="165">
        <v>1.1859999999999999</v>
      </c>
      <c r="X92" s="164">
        <v>3335.32</v>
      </c>
      <c r="Y92" s="166">
        <v>6147.49</v>
      </c>
    </row>
    <row r="93" spans="1:25">
      <c r="A93" s="161" t="s">
        <v>374</v>
      </c>
      <c r="B93" s="162" t="s">
        <v>375</v>
      </c>
      <c r="C93" s="163" t="s">
        <v>134</v>
      </c>
      <c r="D93" s="164">
        <v>3749.55</v>
      </c>
      <c r="E93" s="165">
        <v>0.80030000000000001</v>
      </c>
      <c r="F93" s="164">
        <v>3000.77</v>
      </c>
      <c r="G93" s="165">
        <v>0.1875</v>
      </c>
      <c r="H93" s="164">
        <v>702.89</v>
      </c>
      <c r="I93" s="165">
        <v>6.7000000000000002E-3</v>
      </c>
      <c r="J93" s="164">
        <v>25.23</v>
      </c>
      <c r="K93" s="165">
        <v>0</v>
      </c>
      <c r="L93" s="164">
        <v>0</v>
      </c>
      <c r="M93" s="165">
        <v>0</v>
      </c>
      <c r="N93" s="164">
        <v>0</v>
      </c>
      <c r="O93" s="165">
        <v>1.1000000000000001E-3</v>
      </c>
      <c r="P93" s="164">
        <v>4.09</v>
      </c>
      <c r="Q93" s="165">
        <v>0</v>
      </c>
      <c r="R93" s="164">
        <v>0</v>
      </c>
      <c r="S93" s="165">
        <v>7.7899999999999997E-2</v>
      </c>
      <c r="T93" s="164">
        <v>292.25</v>
      </c>
      <c r="U93" s="165">
        <v>2.7000000000000001E-3</v>
      </c>
      <c r="V93" s="164">
        <v>9.98</v>
      </c>
      <c r="W93" s="165">
        <v>1.0762</v>
      </c>
      <c r="X93" s="164">
        <v>4035.21</v>
      </c>
      <c r="Y93" s="166">
        <v>7784.77</v>
      </c>
    </row>
    <row r="94" spans="1:25">
      <c r="A94" s="161" t="s">
        <v>376</v>
      </c>
      <c r="B94" s="162" t="s">
        <v>377</v>
      </c>
      <c r="C94" s="163" t="s">
        <v>134</v>
      </c>
      <c r="D94" s="164">
        <v>5686.45</v>
      </c>
      <c r="E94" s="165">
        <v>0.80030000000000001</v>
      </c>
      <c r="F94" s="164">
        <v>4550.8599999999997</v>
      </c>
      <c r="G94" s="165">
        <v>0.1236</v>
      </c>
      <c r="H94" s="164">
        <v>702.89</v>
      </c>
      <c r="I94" s="165">
        <v>4.4000000000000003E-3</v>
      </c>
      <c r="J94" s="164">
        <v>25.23</v>
      </c>
      <c r="K94" s="165">
        <v>0</v>
      </c>
      <c r="L94" s="164">
        <v>0</v>
      </c>
      <c r="M94" s="165">
        <v>0</v>
      </c>
      <c r="N94" s="164">
        <v>0</v>
      </c>
      <c r="O94" s="165">
        <v>6.9999999999999999E-4</v>
      </c>
      <c r="P94" s="164">
        <v>4.09</v>
      </c>
      <c r="Q94" s="165">
        <v>0</v>
      </c>
      <c r="R94" s="164">
        <v>0</v>
      </c>
      <c r="S94" s="165">
        <v>5.1400000000000001E-2</v>
      </c>
      <c r="T94" s="164">
        <v>292.25</v>
      </c>
      <c r="U94" s="165">
        <v>1.8E-3</v>
      </c>
      <c r="V94" s="164">
        <v>9.98</v>
      </c>
      <c r="W94" s="165">
        <v>0.98219999999999996</v>
      </c>
      <c r="X94" s="164">
        <v>5585.31</v>
      </c>
      <c r="Y94" s="166">
        <v>11271.76</v>
      </c>
    </row>
    <row r="95" spans="1:25">
      <c r="A95" s="161" t="s">
        <v>378</v>
      </c>
      <c r="B95" s="162" t="s">
        <v>379</v>
      </c>
      <c r="C95" s="163" t="s">
        <v>134</v>
      </c>
      <c r="D95" s="164">
        <v>3641.62</v>
      </c>
      <c r="E95" s="165">
        <v>0.80520000000000003</v>
      </c>
      <c r="F95" s="164">
        <v>2932.23</v>
      </c>
      <c r="G95" s="165">
        <v>0.193</v>
      </c>
      <c r="H95" s="164">
        <v>702.89</v>
      </c>
      <c r="I95" s="165">
        <v>6.8999999999999999E-3</v>
      </c>
      <c r="J95" s="164">
        <v>25.23</v>
      </c>
      <c r="K95" s="165">
        <v>0</v>
      </c>
      <c r="L95" s="164">
        <v>0</v>
      </c>
      <c r="M95" s="165">
        <v>1E-4</v>
      </c>
      <c r="N95" s="164">
        <v>0.53</v>
      </c>
      <c r="O95" s="165">
        <v>1.1000000000000001E-3</v>
      </c>
      <c r="P95" s="164">
        <v>4.17</v>
      </c>
      <c r="Q95" s="165">
        <v>0</v>
      </c>
      <c r="R95" s="164">
        <v>0</v>
      </c>
      <c r="S95" s="165">
        <v>8.0299999999999996E-2</v>
      </c>
      <c r="T95" s="164">
        <v>292.25</v>
      </c>
      <c r="U95" s="165">
        <v>2.7000000000000001E-3</v>
      </c>
      <c r="V95" s="164">
        <v>9.98</v>
      </c>
      <c r="W95" s="165">
        <v>1.0893999999999999</v>
      </c>
      <c r="X95" s="164">
        <v>3967.29</v>
      </c>
      <c r="Y95" s="166">
        <v>7608.91</v>
      </c>
    </row>
    <row r="96" spans="1:25">
      <c r="A96" s="161" t="s">
        <v>380</v>
      </c>
      <c r="B96" s="162" t="s">
        <v>381</v>
      </c>
      <c r="C96" s="163" t="s">
        <v>134</v>
      </c>
      <c r="D96" s="164">
        <v>4855.49</v>
      </c>
      <c r="E96" s="165">
        <v>0.80520000000000003</v>
      </c>
      <c r="F96" s="164">
        <v>3909.64</v>
      </c>
      <c r="G96" s="165">
        <v>0.14480000000000001</v>
      </c>
      <c r="H96" s="164">
        <v>702.89</v>
      </c>
      <c r="I96" s="165">
        <v>5.1999999999999998E-3</v>
      </c>
      <c r="J96" s="164">
        <v>25.23</v>
      </c>
      <c r="K96" s="165">
        <v>0</v>
      </c>
      <c r="L96" s="164">
        <v>0</v>
      </c>
      <c r="M96" s="165">
        <v>0</v>
      </c>
      <c r="N96" s="164">
        <v>0</v>
      </c>
      <c r="O96" s="165">
        <v>8.9999999999999998E-4</v>
      </c>
      <c r="P96" s="164">
        <v>4.17</v>
      </c>
      <c r="Q96" s="165">
        <v>0</v>
      </c>
      <c r="R96" s="164">
        <v>0</v>
      </c>
      <c r="S96" s="165">
        <v>6.0199999999999997E-2</v>
      </c>
      <c r="T96" s="164">
        <v>292.25</v>
      </c>
      <c r="U96" s="165">
        <v>2.0999999999999999E-3</v>
      </c>
      <c r="V96" s="164">
        <v>9.98</v>
      </c>
      <c r="W96" s="165">
        <v>1.0183</v>
      </c>
      <c r="X96" s="164">
        <v>4944.17</v>
      </c>
      <c r="Y96" s="166">
        <v>9799.66</v>
      </c>
    </row>
    <row r="97" spans="1:25">
      <c r="A97" s="161" t="s">
        <v>382</v>
      </c>
      <c r="B97" s="162" t="s">
        <v>383</v>
      </c>
      <c r="C97" s="163" t="s">
        <v>134</v>
      </c>
      <c r="D97" s="164">
        <v>8109.95</v>
      </c>
      <c r="E97" s="165">
        <v>0.80520000000000003</v>
      </c>
      <c r="F97" s="164">
        <v>6530.13</v>
      </c>
      <c r="G97" s="165">
        <v>8.6699999999999999E-2</v>
      </c>
      <c r="H97" s="164">
        <v>702.89</v>
      </c>
      <c r="I97" s="165">
        <v>3.0999999999999999E-3</v>
      </c>
      <c r="J97" s="164">
        <v>25.23</v>
      </c>
      <c r="K97" s="165">
        <v>0</v>
      </c>
      <c r="L97" s="164">
        <v>0</v>
      </c>
      <c r="M97" s="165">
        <v>0</v>
      </c>
      <c r="N97" s="164">
        <v>0</v>
      </c>
      <c r="O97" s="165">
        <v>5.0000000000000001E-4</v>
      </c>
      <c r="P97" s="164">
        <v>4.17</v>
      </c>
      <c r="Q97" s="165">
        <v>0</v>
      </c>
      <c r="R97" s="164">
        <v>0</v>
      </c>
      <c r="S97" s="165">
        <v>3.5999999999999997E-2</v>
      </c>
      <c r="T97" s="164">
        <v>292.25</v>
      </c>
      <c r="U97" s="165">
        <v>1.1999999999999999E-3</v>
      </c>
      <c r="V97" s="164">
        <v>9.98</v>
      </c>
      <c r="W97" s="165">
        <v>0.93279999999999996</v>
      </c>
      <c r="X97" s="164">
        <v>7564.66</v>
      </c>
      <c r="Y97" s="166">
        <v>15674.61</v>
      </c>
    </row>
    <row r="98" spans="1:25">
      <c r="A98" s="161" t="s">
        <v>384</v>
      </c>
      <c r="B98" s="162" t="s">
        <v>385</v>
      </c>
      <c r="C98" s="163" t="s">
        <v>134</v>
      </c>
      <c r="D98" s="164">
        <v>2973.01</v>
      </c>
      <c r="E98" s="165">
        <v>0.81850000000000001</v>
      </c>
      <c r="F98" s="164">
        <v>2433.41</v>
      </c>
      <c r="G98" s="165">
        <v>0.2364</v>
      </c>
      <c r="H98" s="164">
        <v>702.89</v>
      </c>
      <c r="I98" s="165">
        <v>8.5000000000000006E-3</v>
      </c>
      <c r="J98" s="164">
        <v>25.23</v>
      </c>
      <c r="K98" s="165">
        <v>0</v>
      </c>
      <c r="L98" s="164">
        <v>0</v>
      </c>
      <c r="M98" s="165">
        <v>1.37E-2</v>
      </c>
      <c r="N98" s="164">
        <v>40.65</v>
      </c>
      <c r="O98" s="165">
        <v>1.9E-3</v>
      </c>
      <c r="P98" s="164">
        <v>5.6</v>
      </c>
      <c r="Q98" s="165">
        <v>0</v>
      </c>
      <c r="R98" s="164">
        <v>0</v>
      </c>
      <c r="S98" s="165">
        <v>9.8299999999999998E-2</v>
      </c>
      <c r="T98" s="164">
        <v>292.25</v>
      </c>
      <c r="U98" s="165">
        <v>3.3999999999999998E-3</v>
      </c>
      <c r="V98" s="164">
        <v>9.98</v>
      </c>
      <c r="W98" s="165">
        <v>1.1806000000000001</v>
      </c>
      <c r="X98" s="164">
        <v>3510.01</v>
      </c>
      <c r="Y98" s="166">
        <v>6483.02</v>
      </c>
    </row>
    <row r="99" spans="1:25">
      <c r="A99" s="161" t="s">
        <v>386</v>
      </c>
      <c r="B99" s="162" t="s">
        <v>387</v>
      </c>
      <c r="C99" s="163" t="s">
        <v>134</v>
      </c>
      <c r="D99" s="164">
        <v>3964.01</v>
      </c>
      <c r="E99" s="165">
        <v>0.81850000000000001</v>
      </c>
      <c r="F99" s="164">
        <v>3244.55</v>
      </c>
      <c r="G99" s="165">
        <v>0.17730000000000001</v>
      </c>
      <c r="H99" s="164">
        <v>702.89</v>
      </c>
      <c r="I99" s="165">
        <v>6.4000000000000003E-3</v>
      </c>
      <c r="J99" s="164">
        <v>25.23</v>
      </c>
      <c r="K99" s="165">
        <v>0</v>
      </c>
      <c r="L99" s="164">
        <v>0</v>
      </c>
      <c r="M99" s="165">
        <v>0</v>
      </c>
      <c r="N99" s="164">
        <v>0</v>
      </c>
      <c r="O99" s="165">
        <v>1.4E-3</v>
      </c>
      <c r="P99" s="164">
        <v>5.6</v>
      </c>
      <c r="Q99" s="165">
        <v>0</v>
      </c>
      <c r="R99" s="164">
        <v>0</v>
      </c>
      <c r="S99" s="165">
        <v>7.3700000000000002E-2</v>
      </c>
      <c r="T99" s="164">
        <v>292.25</v>
      </c>
      <c r="U99" s="165">
        <v>2.5000000000000001E-3</v>
      </c>
      <c r="V99" s="164">
        <v>9.98</v>
      </c>
      <c r="W99" s="165">
        <v>1.0798000000000001</v>
      </c>
      <c r="X99" s="164">
        <v>4280.5</v>
      </c>
      <c r="Y99" s="166">
        <v>8244.51</v>
      </c>
    </row>
    <row r="100" spans="1:25">
      <c r="A100" s="161" t="s">
        <v>388</v>
      </c>
      <c r="B100" s="162" t="s">
        <v>389</v>
      </c>
      <c r="C100" s="163" t="s">
        <v>134</v>
      </c>
      <c r="D100" s="164">
        <v>5935.49</v>
      </c>
      <c r="E100" s="165">
        <v>0.81850000000000001</v>
      </c>
      <c r="F100" s="164">
        <v>4858.2</v>
      </c>
      <c r="G100" s="165">
        <v>0.11840000000000001</v>
      </c>
      <c r="H100" s="164">
        <v>702.89</v>
      </c>
      <c r="I100" s="165">
        <v>4.3E-3</v>
      </c>
      <c r="J100" s="164">
        <v>25.23</v>
      </c>
      <c r="K100" s="165">
        <v>0</v>
      </c>
      <c r="L100" s="164">
        <v>0</v>
      </c>
      <c r="M100" s="165">
        <v>0</v>
      </c>
      <c r="N100" s="164">
        <v>0</v>
      </c>
      <c r="O100" s="165">
        <v>8.9999999999999998E-4</v>
      </c>
      <c r="P100" s="164">
        <v>5.6</v>
      </c>
      <c r="Q100" s="165">
        <v>0</v>
      </c>
      <c r="R100" s="164">
        <v>0</v>
      </c>
      <c r="S100" s="165">
        <v>4.9200000000000001E-2</v>
      </c>
      <c r="T100" s="164">
        <v>292.25</v>
      </c>
      <c r="U100" s="165">
        <v>1.6999999999999999E-3</v>
      </c>
      <c r="V100" s="164">
        <v>9.98</v>
      </c>
      <c r="W100" s="165">
        <v>0.99299999999999999</v>
      </c>
      <c r="X100" s="164">
        <v>5894.15</v>
      </c>
      <c r="Y100" s="166">
        <v>11829.64</v>
      </c>
    </row>
    <row r="101" spans="1:25">
      <c r="A101" s="161" t="s">
        <v>390</v>
      </c>
      <c r="B101" s="162" t="s">
        <v>391</v>
      </c>
      <c r="C101" s="163" t="s">
        <v>134</v>
      </c>
      <c r="D101" s="164">
        <v>3778.49</v>
      </c>
      <c r="E101" s="165">
        <v>0.80520000000000003</v>
      </c>
      <c r="F101" s="164">
        <v>3042.44</v>
      </c>
      <c r="G101" s="165">
        <v>0.186</v>
      </c>
      <c r="H101" s="164">
        <v>702.89</v>
      </c>
      <c r="I101" s="165">
        <v>6.7000000000000002E-3</v>
      </c>
      <c r="J101" s="164">
        <v>25.23</v>
      </c>
      <c r="K101" s="165">
        <v>0</v>
      </c>
      <c r="L101" s="164">
        <v>0</v>
      </c>
      <c r="M101" s="165">
        <v>0</v>
      </c>
      <c r="N101" s="164">
        <v>0</v>
      </c>
      <c r="O101" s="165">
        <v>1.1000000000000001E-3</v>
      </c>
      <c r="P101" s="164">
        <v>4.17</v>
      </c>
      <c r="Q101" s="165">
        <v>0</v>
      </c>
      <c r="R101" s="164">
        <v>0</v>
      </c>
      <c r="S101" s="165">
        <v>7.7299999999999994E-2</v>
      </c>
      <c r="T101" s="164">
        <v>292.25</v>
      </c>
      <c r="U101" s="165">
        <v>2.5999999999999999E-3</v>
      </c>
      <c r="V101" s="164">
        <v>9.98</v>
      </c>
      <c r="W101" s="165">
        <v>1.079</v>
      </c>
      <c r="X101" s="164">
        <v>4076.97</v>
      </c>
      <c r="Y101" s="166">
        <v>7855.46</v>
      </c>
    </row>
    <row r="102" spans="1:25">
      <c r="A102" s="161" t="s">
        <v>392</v>
      </c>
      <c r="B102" s="162" t="s">
        <v>393</v>
      </c>
      <c r="C102" s="163" t="s">
        <v>134</v>
      </c>
      <c r="D102" s="164">
        <v>5037.99</v>
      </c>
      <c r="E102" s="165">
        <v>0.80520000000000003</v>
      </c>
      <c r="F102" s="164">
        <v>4056.59</v>
      </c>
      <c r="G102" s="165">
        <v>0.13950000000000001</v>
      </c>
      <c r="H102" s="164">
        <v>702.89</v>
      </c>
      <c r="I102" s="165">
        <v>5.0000000000000001E-3</v>
      </c>
      <c r="J102" s="164">
        <v>25.23</v>
      </c>
      <c r="K102" s="165">
        <v>0</v>
      </c>
      <c r="L102" s="164">
        <v>0</v>
      </c>
      <c r="M102" s="165">
        <v>0</v>
      </c>
      <c r="N102" s="164">
        <v>0</v>
      </c>
      <c r="O102" s="165">
        <v>8.0000000000000004E-4</v>
      </c>
      <c r="P102" s="164">
        <v>4.17</v>
      </c>
      <c r="Q102" s="165">
        <v>0</v>
      </c>
      <c r="R102" s="164">
        <v>0</v>
      </c>
      <c r="S102" s="165">
        <v>5.8000000000000003E-2</v>
      </c>
      <c r="T102" s="164">
        <v>292.25</v>
      </c>
      <c r="U102" s="165">
        <v>2E-3</v>
      </c>
      <c r="V102" s="164">
        <v>9.98</v>
      </c>
      <c r="W102" s="165">
        <v>1.0105</v>
      </c>
      <c r="X102" s="164">
        <v>5091.12</v>
      </c>
      <c r="Y102" s="166">
        <v>10129.1</v>
      </c>
    </row>
    <row r="103" spans="1:25">
      <c r="A103" s="161" t="s">
        <v>394</v>
      </c>
      <c r="B103" s="162" t="s">
        <v>395</v>
      </c>
      <c r="C103" s="163" t="s">
        <v>134</v>
      </c>
      <c r="D103" s="164">
        <v>8242.51</v>
      </c>
      <c r="E103" s="165">
        <v>0.80520000000000003</v>
      </c>
      <c r="F103" s="164">
        <v>6636.87</v>
      </c>
      <c r="G103" s="165">
        <v>8.5300000000000001E-2</v>
      </c>
      <c r="H103" s="164">
        <v>702.89</v>
      </c>
      <c r="I103" s="165">
        <v>3.0999999999999999E-3</v>
      </c>
      <c r="J103" s="164">
        <v>25.23</v>
      </c>
      <c r="K103" s="165">
        <v>0</v>
      </c>
      <c r="L103" s="164">
        <v>0</v>
      </c>
      <c r="M103" s="165">
        <v>0</v>
      </c>
      <c r="N103" s="164">
        <v>0</v>
      </c>
      <c r="O103" s="165">
        <v>5.0000000000000001E-4</v>
      </c>
      <c r="P103" s="164">
        <v>4.17</v>
      </c>
      <c r="Q103" s="165">
        <v>0</v>
      </c>
      <c r="R103" s="164">
        <v>0</v>
      </c>
      <c r="S103" s="165">
        <v>3.5499999999999997E-2</v>
      </c>
      <c r="T103" s="164">
        <v>292.25</v>
      </c>
      <c r="U103" s="165">
        <v>1.1999999999999999E-3</v>
      </c>
      <c r="V103" s="164">
        <v>9.98</v>
      </c>
      <c r="W103" s="165">
        <v>0.93069999999999997</v>
      </c>
      <c r="X103" s="164">
        <v>7671.4</v>
      </c>
      <c r="Y103" s="166">
        <v>15913.9</v>
      </c>
    </row>
    <row r="104" spans="1:25">
      <c r="A104" s="161" t="s">
        <v>396</v>
      </c>
      <c r="B104" s="162" t="s">
        <v>397</v>
      </c>
      <c r="C104" s="163" t="s">
        <v>398</v>
      </c>
      <c r="D104" s="164">
        <v>9.09</v>
      </c>
      <c r="E104" s="165">
        <v>1.1319999999999999</v>
      </c>
      <c r="F104" s="164">
        <v>10.29</v>
      </c>
      <c r="G104" s="165">
        <v>0.42370000000000002</v>
      </c>
      <c r="H104" s="164">
        <v>3.85</v>
      </c>
      <c r="I104" s="165">
        <v>1.8499999999999999E-2</v>
      </c>
      <c r="J104" s="164">
        <v>0.17</v>
      </c>
      <c r="K104" s="165">
        <v>0</v>
      </c>
      <c r="L104" s="164">
        <v>0</v>
      </c>
      <c r="M104" s="165">
        <v>5.9700000000000003E-2</v>
      </c>
      <c r="N104" s="164">
        <v>0.54</v>
      </c>
      <c r="O104" s="165">
        <v>2.5000000000000001E-3</v>
      </c>
      <c r="P104" s="164">
        <v>0.02</v>
      </c>
      <c r="Q104" s="165">
        <v>0</v>
      </c>
      <c r="R104" s="164">
        <v>0</v>
      </c>
      <c r="S104" s="165">
        <v>0.1762</v>
      </c>
      <c r="T104" s="164">
        <v>1.6</v>
      </c>
      <c r="U104" s="165">
        <v>6.0000000000000001E-3</v>
      </c>
      <c r="V104" s="164">
        <v>0.05</v>
      </c>
      <c r="W104" s="165">
        <v>1.8186</v>
      </c>
      <c r="X104" s="164">
        <v>16.53</v>
      </c>
      <c r="Y104" s="166">
        <v>25.62</v>
      </c>
    </row>
    <row r="105" spans="1:25">
      <c r="A105" s="101"/>
      <c r="B105" s="102"/>
      <c r="C105" s="101"/>
      <c r="D105" s="103"/>
      <c r="E105" s="133"/>
      <c r="F105" s="103"/>
      <c r="G105" s="133"/>
      <c r="H105" s="103"/>
      <c r="I105" s="133"/>
      <c r="J105" s="103"/>
      <c r="K105" s="133"/>
      <c r="L105" s="103"/>
      <c r="M105" s="133"/>
      <c r="N105" s="103"/>
      <c r="O105" s="133"/>
      <c r="P105" s="103"/>
      <c r="Q105" s="133"/>
      <c r="R105" s="103"/>
      <c r="S105" s="133"/>
      <c r="T105" s="103"/>
      <c r="U105" s="133"/>
      <c r="V105" s="103"/>
      <c r="W105" s="133"/>
      <c r="X105" s="103"/>
      <c r="Y105" s="103"/>
    </row>
    <row r="106" spans="1:25">
      <c r="A106" s="104" t="s">
        <v>230</v>
      </c>
    </row>
    <row r="107" spans="1:25">
      <c r="A107" s="116" t="s">
        <v>254</v>
      </c>
      <c r="B107" s="117" t="s">
        <v>255</v>
      </c>
      <c r="C107" s="116" t="s">
        <v>134</v>
      </c>
      <c r="D107" s="118">
        <v>4432.5299000000005</v>
      </c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>
        <v>6726.5446000000002</v>
      </c>
    </row>
    <row r="108" spans="1:25">
      <c r="A108" s="98" t="s">
        <v>257</v>
      </c>
      <c r="B108" s="99" t="s">
        <v>256</v>
      </c>
      <c r="C108" s="98" t="s">
        <v>134</v>
      </c>
      <c r="D108" s="100">
        <v>3816.0205000000001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>
        <v>7193.2191999999995</v>
      </c>
    </row>
    <row r="109" spans="1:25">
      <c r="A109" s="101" t="s">
        <v>258</v>
      </c>
      <c r="B109" s="102" t="s">
        <v>222</v>
      </c>
      <c r="C109" s="101" t="s">
        <v>134</v>
      </c>
      <c r="D109" s="103">
        <v>2772.4641999999999</v>
      </c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>
        <v>5909.3630000000003</v>
      </c>
    </row>
    <row r="110" spans="1:25">
      <c r="A110" s="104" t="s">
        <v>259</v>
      </c>
    </row>
    <row r="112" spans="1:25" ht="21">
      <c r="A112" s="202" t="s">
        <v>232</v>
      </c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</row>
    <row r="113" spans="1:25" ht="18.75">
      <c r="A113" s="203" t="s">
        <v>401</v>
      </c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</row>
    <row r="114" spans="1:25" ht="12.75" customHeight="1">
      <c r="A114" s="196" t="s">
        <v>135</v>
      </c>
      <c r="B114" s="197" t="s">
        <v>234</v>
      </c>
      <c r="C114" s="197" t="s">
        <v>137</v>
      </c>
      <c r="D114" s="195" t="s">
        <v>235</v>
      </c>
      <c r="E114" s="195"/>
    </row>
    <row r="115" spans="1:25" ht="29.25" customHeight="1">
      <c r="A115" s="196"/>
      <c r="B115" s="197"/>
      <c r="C115" s="197"/>
      <c r="D115" s="94" t="s">
        <v>236</v>
      </c>
      <c r="E115" s="94" t="s">
        <v>237</v>
      </c>
    </row>
    <row r="116" spans="1:25" ht="12.75" customHeight="1">
      <c r="A116" s="95" t="s">
        <v>72</v>
      </c>
      <c r="B116" s="114" t="s">
        <v>301</v>
      </c>
      <c r="C116" s="95" t="s">
        <v>238</v>
      </c>
      <c r="D116" s="97">
        <v>33.58</v>
      </c>
      <c r="E116" s="97">
        <v>6.38</v>
      </c>
    </row>
    <row r="117" spans="1:25">
      <c r="A117" s="98" t="s">
        <v>73</v>
      </c>
      <c r="B117" s="99" t="s">
        <v>302</v>
      </c>
      <c r="C117" s="98" t="s">
        <v>238</v>
      </c>
      <c r="D117" s="100">
        <v>80.599999999999994</v>
      </c>
      <c r="E117" s="100">
        <v>25.37</v>
      </c>
    </row>
    <row r="118" spans="1:25">
      <c r="A118" s="108" t="s">
        <v>233</v>
      </c>
      <c r="B118" s="109" t="s">
        <v>303</v>
      </c>
      <c r="C118" s="108" t="s">
        <v>238</v>
      </c>
      <c r="D118" s="110">
        <v>81.2</v>
      </c>
      <c r="E118" s="110">
        <v>43.68</v>
      </c>
    </row>
    <row r="119" spans="1:25">
      <c r="A119" s="111"/>
      <c r="B119" s="112"/>
      <c r="C119" s="111"/>
      <c r="D119" s="113"/>
      <c r="E119" s="113"/>
    </row>
    <row r="120" spans="1:25" ht="18.75">
      <c r="A120" s="203" t="s">
        <v>402</v>
      </c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</row>
    <row r="121" spans="1:25" ht="12.75" customHeight="1">
      <c r="A121" s="196" t="s">
        <v>135</v>
      </c>
      <c r="B121" s="197" t="s">
        <v>234</v>
      </c>
      <c r="C121" s="197" t="s">
        <v>137</v>
      </c>
      <c r="D121" s="204" t="s">
        <v>252</v>
      </c>
    </row>
    <row r="122" spans="1:25" ht="29.25" customHeight="1">
      <c r="A122" s="196"/>
      <c r="B122" s="197"/>
      <c r="C122" s="197"/>
      <c r="D122" s="205"/>
    </row>
    <row r="123" spans="1:25">
      <c r="A123" s="95" t="s">
        <v>239</v>
      </c>
      <c r="B123" s="96" t="s">
        <v>304</v>
      </c>
      <c r="C123" s="95" t="s">
        <v>338</v>
      </c>
      <c r="D123" s="97">
        <v>47.75</v>
      </c>
    </row>
    <row r="124" spans="1:25">
      <c r="A124" s="98" t="s">
        <v>240</v>
      </c>
      <c r="B124" s="99" t="s">
        <v>305</v>
      </c>
      <c r="C124" s="98" t="s">
        <v>338</v>
      </c>
      <c r="D124" s="100">
        <v>31.22</v>
      </c>
    </row>
    <row r="125" spans="1:25">
      <c r="A125" s="98" t="s">
        <v>70</v>
      </c>
      <c r="B125" s="99" t="s">
        <v>8</v>
      </c>
      <c r="C125" s="98" t="s">
        <v>339</v>
      </c>
      <c r="D125" s="100">
        <v>490.4</v>
      </c>
    </row>
    <row r="126" spans="1:25">
      <c r="A126" s="98" t="s">
        <v>241</v>
      </c>
      <c r="B126" s="99" t="s">
        <v>247</v>
      </c>
      <c r="C126" s="98" t="s">
        <v>339</v>
      </c>
      <c r="D126" s="100">
        <v>43.98</v>
      </c>
    </row>
    <row r="127" spans="1:25">
      <c r="A127" s="98" t="s">
        <v>242</v>
      </c>
      <c r="B127" s="99" t="s">
        <v>248</v>
      </c>
      <c r="C127" s="98" t="s">
        <v>134</v>
      </c>
      <c r="D127" s="100">
        <v>5172.1099999999997</v>
      </c>
    </row>
    <row r="128" spans="1:25">
      <c r="A128" s="98" t="s">
        <v>243</v>
      </c>
      <c r="B128" s="99" t="s">
        <v>249</v>
      </c>
      <c r="C128" s="98" t="s">
        <v>134</v>
      </c>
      <c r="D128" s="100">
        <v>4394.12</v>
      </c>
    </row>
    <row r="129" spans="1:25">
      <c r="A129" s="98" t="s">
        <v>244</v>
      </c>
      <c r="B129" s="99" t="s">
        <v>250</v>
      </c>
      <c r="C129" s="98" t="s">
        <v>134</v>
      </c>
      <c r="D129" s="100">
        <v>4145.63</v>
      </c>
    </row>
    <row r="130" spans="1:25">
      <c r="A130" s="98" t="s">
        <v>245</v>
      </c>
      <c r="B130" s="99" t="s">
        <v>251</v>
      </c>
      <c r="C130" s="98" t="s">
        <v>134</v>
      </c>
      <c r="D130" s="100">
        <v>3201.9</v>
      </c>
    </row>
    <row r="131" spans="1:25">
      <c r="A131" s="98" t="s">
        <v>71</v>
      </c>
      <c r="B131" s="99" t="s">
        <v>8</v>
      </c>
      <c r="C131" s="98" t="s">
        <v>339</v>
      </c>
      <c r="D131" s="100">
        <v>135.22</v>
      </c>
    </row>
    <row r="132" spans="1:25">
      <c r="A132" s="108" t="s">
        <v>246</v>
      </c>
      <c r="B132" s="109" t="s">
        <v>247</v>
      </c>
      <c r="C132" s="108" t="s">
        <v>339</v>
      </c>
      <c r="D132" s="110">
        <v>206.13</v>
      </c>
    </row>
    <row r="134" spans="1:25" ht="21">
      <c r="A134" s="202" t="s">
        <v>253</v>
      </c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</row>
    <row r="135" spans="1:25">
      <c r="A135" s="105" t="s">
        <v>16</v>
      </c>
      <c r="B135" s="106" t="s">
        <v>17</v>
      </c>
      <c r="C135" s="105" t="s">
        <v>137</v>
      </c>
      <c r="D135" s="105" t="s">
        <v>231</v>
      </c>
      <c r="E135" s="92"/>
      <c r="F135" s="91"/>
      <c r="G135" s="92"/>
      <c r="H135" s="91"/>
      <c r="I135" s="92"/>
      <c r="J135" s="91"/>
      <c r="K135" s="92"/>
      <c r="L135" s="91"/>
      <c r="M135" s="92"/>
      <c r="N135" s="91"/>
      <c r="O135" s="92"/>
      <c r="P135" s="91"/>
      <c r="Q135" s="92"/>
      <c r="R135" s="91"/>
      <c r="S135" s="92"/>
      <c r="T135" s="91"/>
      <c r="U135" s="92"/>
      <c r="V135" s="91"/>
      <c r="W135" s="92"/>
      <c r="X135" s="91"/>
      <c r="Y135" s="92"/>
    </row>
    <row r="136" spans="1:25">
      <c r="A136" s="95" t="s">
        <v>50</v>
      </c>
      <c r="B136" s="96" t="s">
        <v>40</v>
      </c>
      <c r="C136" s="95" t="s">
        <v>19</v>
      </c>
      <c r="D136" s="107">
        <v>1235.3399999999999</v>
      </c>
      <c r="E136" s="92"/>
      <c r="F136" s="91"/>
      <c r="G136" s="92"/>
      <c r="H136" s="91"/>
      <c r="I136" s="92"/>
      <c r="J136" s="91"/>
      <c r="K136" s="92"/>
      <c r="L136" s="91"/>
      <c r="M136" s="92"/>
      <c r="N136" s="91"/>
      <c r="O136" s="92"/>
      <c r="P136" s="91"/>
      <c r="Q136" s="92"/>
      <c r="R136" s="91"/>
      <c r="S136" s="92"/>
      <c r="T136" s="91"/>
      <c r="U136" s="92"/>
      <c r="V136" s="91"/>
      <c r="W136" s="92"/>
      <c r="X136" s="91"/>
      <c r="Y136" s="92"/>
    </row>
    <row r="137" spans="1:25">
      <c r="A137" s="98" t="s">
        <v>51</v>
      </c>
      <c r="B137" s="99" t="s">
        <v>41</v>
      </c>
      <c r="C137" s="98" t="s">
        <v>19</v>
      </c>
      <c r="D137" s="100">
        <v>1234.47</v>
      </c>
    </row>
    <row r="138" spans="1:25">
      <c r="A138" s="98" t="s">
        <v>52</v>
      </c>
      <c r="B138" s="99" t="s">
        <v>340</v>
      </c>
      <c r="C138" s="98" t="s">
        <v>19</v>
      </c>
      <c r="D138" s="100">
        <v>1426.34</v>
      </c>
    </row>
    <row r="139" spans="1:25">
      <c r="A139" s="98" t="s">
        <v>53</v>
      </c>
      <c r="B139" s="99" t="s">
        <v>341</v>
      </c>
      <c r="C139" s="98" t="s">
        <v>19</v>
      </c>
      <c r="D139" s="100">
        <v>1428.47</v>
      </c>
    </row>
    <row r="140" spans="1:25">
      <c r="A140" s="98" t="s">
        <v>20</v>
      </c>
      <c r="B140" s="99" t="s">
        <v>7</v>
      </c>
      <c r="C140" s="98" t="s">
        <v>5</v>
      </c>
      <c r="D140" s="100">
        <v>1848.22</v>
      </c>
    </row>
    <row r="141" spans="1:25">
      <c r="A141" s="98" t="s">
        <v>21</v>
      </c>
      <c r="B141" s="99" t="s">
        <v>9</v>
      </c>
      <c r="C141" s="98" t="s">
        <v>5</v>
      </c>
      <c r="D141" s="100">
        <v>324.76</v>
      </c>
    </row>
    <row r="142" spans="1:25">
      <c r="A142" s="98" t="s">
        <v>33</v>
      </c>
      <c r="B142" s="99" t="s">
        <v>260</v>
      </c>
      <c r="C142" s="98" t="s">
        <v>5</v>
      </c>
      <c r="D142" s="100">
        <v>13477.43</v>
      </c>
    </row>
    <row r="143" spans="1:25">
      <c r="A143" s="98" t="s">
        <v>34</v>
      </c>
      <c r="B143" s="99" t="s">
        <v>261</v>
      </c>
      <c r="C143" s="98" t="s">
        <v>5</v>
      </c>
      <c r="D143" s="100">
        <v>2621.87</v>
      </c>
    </row>
    <row r="144" spans="1:25">
      <c r="A144" s="108" t="s">
        <v>22</v>
      </c>
      <c r="B144" s="109" t="s">
        <v>13</v>
      </c>
      <c r="C144" s="108" t="s">
        <v>10</v>
      </c>
      <c r="D144" s="110">
        <v>334.84</v>
      </c>
      <c r="E144" s="124"/>
    </row>
    <row r="145" spans="1:4">
      <c r="A145" s="111"/>
      <c r="B145" s="112"/>
      <c r="C145" s="111"/>
      <c r="D145" s="113"/>
    </row>
  </sheetData>
  <mergeCells count="32">
    <mergeCell ref="Y3:Y5"/>
    <mergeCell ref="A2:Y2"/>
    <mergeCell ref="A134:Y134"/>
    <mergeCell ref="A112:Y112"/>
    <mergeCell ref="A113:Y113"/>
    <mergeCell ref="I4:J4"/>
    <mergeCell ref="K4:L4"/>
    <mergeCell ref="M4:N4"/>
    <mergeCell ref="O4:P4"/>
    <mergeCell ref="Q4:R4"/>
    <mergeCell ref="C114:C115"/>
    <mergeCell ref="A120:Y120"/>
    <mergeCell ref="A121:A122"/>
    <mergeCell ref="B121:B122"/>
    <mergeCell ref="C121:C122"/>
    <mergeCell ref="D121:D122"/>
    <mergeCell ref="A1:Y1"/>
    <mergeCell ref="D114:E114"/>
    <mergeCell ref="A114:A115"/>
    <mergeCell ref="B114:B115"/>
    <mergeCell ref="E3:E5"/>
    <mergeCell ref="D3:D5"/>
    <mergeCell ref="C3:C5"/>
    <mergeCell ref="B3:B5"/>
    <mergeCell ref="A3:A5"/>
    <mergeCell ref="G3:P3"/>
    <mergeCell ref="S4:T4"/>
    <mergeCell ref="U4:V4"/>
    <mergeCell ref="F3:F5"/>
    <mergeCell ref="Q3:V3"/>
    <mergeCell ref="W3:X4"/>
    <mergeCell ref="G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3EA42EAF305B4CAF1314C7FC41D3C0" ma:contentTypeVersion="10" ma:contentTypeDescription="Crie um novo documento." ma:contentTypeScope="" ma:versionID="d92dfded227a8dddce615e7c0718f531">
  <xsd:schema xmlns:xsd="http://www.w3.org/2001/XMLSchema" xmlns:xs="http://www.w3.org/2001/XMLSchema" xmlns:p="http://schemas.microsoft.com/office/2006/metadata/properties" xmlns:ns2="63c2cda7-c20c-4517-8791-6da4bc51aa86" xmlns:ns3="e65b5677-6fd0-4fd5-9d87-427a805465d8" targetNamespace="http://schemas.microsoft.com/office/2006/metadata/properties" ma:root="true" ma:fieldsID="f60ee59d7d5ed92701f217d42fcbdc58" ns2:_="" ns3:_="">
    <xsd:import namespace="63c2cda7-c20c-4517-8791-6da4bc51aa86"/>
    <xsd:import namespace="e65b5677-6fd0-4fd5-9d87-427a805465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da7-c20c-4517-8791-6da4bc51a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b5677-6fd0-4fd5-9d87-427a805465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75497D-62A3-41D3-95FE-F248B861C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B2BEF-E5FC-43C1-B4A3-080C452FF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da7-c20c-4517-8791-6da4bc51aa86"/>
    <ds:schemaRef ds:uri="e65b5677-6fd0-4fd5-9d87-427a8054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1F3D3-D083-428B-B503-B998AAFBF7BC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63c2cda7-c20c-4517-8791-6da4bc51aa86"/>
    <ds:schemaRef ds:uri="http://purl.org/dc/terms/"/>
    <ds:schemaRef ds:uri="http://purl.org/dc/dcmitype/"/>
    <ds:schemaRef ds:uri="http://schemas.microsoft.com/office/infopath/2007/PartnerControls"/>
    <ds:schemaRef ds:uri="e65b5677-6fd0-4fd5-9d87-427a8054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15</vt:i4>
      </vt:variant>
    </vt:vector>
  </HeadingPairs>
  <TitlesOfParts>
    <vt:vector size="26" baseType="lpstr">
      <vt:lpstr>CUSTOS</vt:lpstr>
      <vt:lpstr>RESUMO</vt:lpstr>
      <vt:lpstr>01 Estudo Prévio</vt:lpstr>
      <vt:lpstr>02 Projeto Básico</vt:lpstr>
      <vt:lpstr>04 OPERACIONAL</vt:lpstr>
      <vt:lpstr>03 Aprovação</vt:lpstr>
      <vt:lpstr>04 Contratação</vt:lpstr>
      <vt:lpstr>05 Fiscalização</vt:lpstr>
      <vt:lpstr>BD</vt:lpstr>
      <vt:lpstr>BDI</vt:lpstr>
      <vt:lpstr>Planilha1</vt:lpstr>
      <vt:lpstr>'01 Estudo Prévio'!Area_de_impressao</vt:lpstr>
      <vt:lpstr>'02 Projeto Básico'!Area_de_impressao</vt:lpstr>
      <vt:lpstr>'03 Aprovação'!Area_de_impressao</vt:lpstr>
      <vt:lpstr>'04 Contratação'!Area_de_impressao</vt:lpstr>
      <vt:lpstr>'04 OPERACIONAL'!Area_de_impressao</vt:lpstr>
      <vt:lpstr>'05 Fiscalização'!Area_de_impressao</vt:lpstr>
      <vt:lpstr>CUSTOS!Area_de_impressao</vt:lpstr>
      <vt:lpstr>RESUMO!Area_de_impressao</vt:lpstr>
      <vt:lpstr>'01 Estudo Prévio'!Titulos_de_impressao</vt:lpstr>
      <vt:lpstr>'02 Projeto Básico'!Titulos_de_impressao</vt:lpstr>
      <vt:lpstr>'03 Aprovação'!Titulos_de_impressao</vt:lpstr>
      <vt:lpstr>'04 Contratação'!Titulos_de_impressao</vt:lpstr>
      <vt:lpstr>'04 OPERACIONAL'!Titulos_de_impressao</vt:lpstr>
      <vt:lpstr>'05 Fiscalização'!Titulos_de_impressao</vt:lpstr>
      <vt:lpstr>CUSTOS!Titulos_de_impressao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Eraldo</dc:creator>
  <cp:lastModifiedBy>Messias Leal de Moura Lima</cp:lastModifiedBy>
  <cp:lastPrinted>2020-07-01T19:00:45Z</cp:lastPrinted>
  <dcterms:created xsi:type="dcterms:W3CDTF">2015-06-18T12:34:55Z</dcterms:created>
  <dcterms:modified xsi:type="dcterms:W3CDTF">2024-09-12T13:27:19Z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0x0101002E3EA42EAF305B4CAF1314C7FC41D3C0</vt:lpwstr>
  </property>
</Properties>
</file>